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timpuriu\ghid solicitant invatamant timpuriu versiunea 05.03.2024 - cu trck\"/>
    </mc:Choice>
  </mc:AlternateContent>
  <xr:revisionPtr revIDLastSave="0" documentId="13_ncr:1_{ACFE6C58-1DA2-4FBB-BD66-A41CD5D9505D}"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6" i="1" l="1"/>
  <c r="Q17" i="1" s="1"/>
  <c r="Q12" i="1"/>
  <c r="Q13" i="1"/>
  <c r="I42" i="1"/>
  <c r="I41" i="1"/>
  <c r="I40" i="1"/>
  <c r="I39" i="1"/>
  <c r="H42" i="1"/>
  <c r="H41" i="1"/>
  <c r="H40" i="1"/>
  <c r="H39" i="1"/>
  <c r="H31" i="1"/>
  <c r="H30" i="1"/>
  <c r="H21" i="1" l="1"/>
  <c r="C29" i="1"/>
  <c r="C19" i="1" l="1"/>
  <c r="C11" i="1" l="1"/>
  <c r="C25" i="1" l="1"/>
  <c r="C33" i="1"/>
  <c r="C10" i="1" l="1"/>
  <c r="C43" i="1"/>
  <c r="H35" i="1" l="1"/>
  <c r="H34" i="1"/>
  <c r="H22" i="1"/>
  <c r="H27" i="1"/>
  <c r="H26" i="1"/>
  <c r="H24" i="1"/>
  <c r="H23" i="1"/>
  <c r="C69" i="1" l="1"/>
  <c r="C59" i="1" l="1"/>
  <c r="C63" i="1"/>
  <c r="C37" i="1"/>
  <c r="C53" i="1" l="1"/>
  <c r="C58" i="1" l="1"/>
  <c r="C9" i="1" l="1"/>
</calcChain>
</file>

<file path=xl/sharedStrings.xml><?xml version="1.0" encoding="utf-8"?>
<sst xmlns="http://schemas.openxmlformats.org/spreadsheetml/2006/main" count="130" uniqueCount="121">
  <si>
    <t>GHIDUL SOLICITANTULUI - ANEXA ETF</t>
  </si>
  <si>
    <t>OBIECTIVUL DE POLITICA 4 - PRIORITATEA DE INTERVENŢIE 6 - OBIECTIVUL SPECIFIC 4.2</t>
  </si>
  <si>
    <t xml:space="preserve">Grila de evaluare tehnică şi financiară </t>
  </si>
  <si>
    <t>Nr. crt.</t>
  </si>
  <si>
    <t>CRITERIU/ SUBCRITERIU</t>
  </si>
  <si>
    <t>Punctaj maxim</t>
  </si>
  <si>
    <t>PUNCTAJ TOTAL</t>
  </si>
  <si>
    <t>1.1</t>
  </si>
  <si>
    <t>1.2</t>
  </si>
  <si>
    <t>1.3</t>
  </si>
  <si>
    <t>Punctajul criteriului este cumulativ</t>
  </si>
  <si>
    <t>2</t>
  </si>
  <si>
    <t>Stadiul lucrarilor</t>
  </si>
  <si>
    <t>4</t>
  </si>
  <si>
    <t>1.4</t>
  </si>
  <si>
    <t xml:space="preserve">CONTRIBUTIA PROIECTULUI LA REALIZAREA OBIECTIVELOR SPECIFICE ALE PRIORITATII SI ALE PROGRAMULUI REGIONAL 2021-2017 </t>
  </si>
  <si>
    <t>3</t>
  </si>
  <si>
    <t>EFICIENTA UTILIZARII FONDURILOR EUROPENE</t>
  </si>
  <si>
    <t xml:space="preserve">CONTRIBUTIA PROIECTULUI LA TEME ORIZONTALE PRIN PROMOVAREA UNOR MASURI SUPLIMENTARE FATA DE CELE OBLIGATORII </t>
  </si>
  <si>
    <t>4.1.</t>
  </si>
  <si>
    <t>4.2.</t>
  </si>
  <si>
    <t>5</t>
  </si>
  <si>
    <t>CALITATEA  PROIECTULUI SI CAPACITATEA DE IMPLEMENTARE A SOLICITANTULUI</t>
  </si>
  <si>
    <t>5.1</t>
  </si>
  <si>
    <t>5.2</t>
  </si>
  <si>
    <t>2.1</t>
  </si>
  <si>
    <t>2.2</t>
  </si>
  <si>
    <r>
      <t xml:space="preserve">MATURITATEA PROIECTULUI 
</t>
    </r>
    <r>
      <rPr>
        <i/>
        <sz val="11"/>
        <rFont val="Calibri"/>
        <family val="2"/>
        <scheme val="minor"/>
      </rPr>
      <t>(stadiul de realizare a documentațiilor tehnice și de pregătire a execuției lucrărilor)</t>
    </r>
  </si>
  <si>
    <r>
      <t xml:space="preserve">Stadiul Documentația tehnico-economică:
</t>
    </r>
    <r>
      <rPr>
        <i/>
        <sz val="11"/>
        <rFont val="Calibri"/>
        <family val="2"/>
        <scheme val="minor"/>
      </rPr>
      <t>(se punctează stadiul cel mai avansat pe baza documentelor anexate la Cererea de finanțare)</t>
    </r>
  </si>
  <si>
    <t>Contributia proprie la cofinantarea proiectului</t>
  </si>
  <si>
    <t>Punctarea subcriteriului se face prin selectarea unei singure ipoteze și a punctajului aferent acesteia.</t>
  </si>
  <si>
    <t>e. Solicitantul prezintă Contractul de execuţie a lucrărilor (cu clauză suspensivă) sau Acord cadru pentru lucrari</t>
  </si>
  <si>
    <t>a. Solicitantul prezintă Autorizația de construire si PT</t>
  </si>
  <si>
    <t xml:space="preserve">Solicitantul are o strategie clară pentru implementarea proiectului, există o echipa de proiect dedicata cu o repartizare a sarcinilor, proceduri şi un calendar adecvat al implementarii?  </t>
  </si>
  <si>
    <t>Complementaritatea cu alte investiții propuse/realizate prin PRBI 2021-2027/alte surse, programe de finanțare</t>
  </si>
  <si>
    <t>b. Proiectul propus nu este complementar cu alte investitii/actiuni</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</si>
  <si>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</si>
  <si>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</si>
  <si>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</si>
  <si>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Punctarea subcriteriului se face prin selectarea unei singure ipoteze și a punctajului aferent acesteia. </t>
  </si>
  <si>
    <t xml:space="preserve">CEREREA DE FINANȚARE NR. ........................................... COD SMIS ...............................SOLICITANT ...............................
UNITATEA DE ÎNVĂȚĂMÂNT  .................... (denumire) NIVEL EDUCAȚIE ............. 
AMPLASAMENT: LOCALITATEA (oraș/ comună)  .............. ............, str. ....................... nr .....,  </t>
  </si>
  <si>
    <t>Costul mediu unitar al investitiei</t>
  </si>
  <si>
    <t>3.3. Proiectul prevede achizitii verzi</t>
  </si>
  <si>
    <t>d. Solicitantul prezinta Contractul de execuţie a lucrărilor fara clauză suspensivă si Ordin de începere a lucrărilor dar lucrarile nu sunt incepute</t>
  </si>
  <si>
    <t xml:space="preserve">Subcriteriile 4.1. șI 4.2. NU se cumuleaza. Se va selecta punctajul aferent stadiului documentatiei </t>
  </si>
  <si>
    <t>5.3.</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</si>
  <si>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 Sunt detaliate resursele umane și financiare necesare asigurării sustenabilității proiectului.</t>
  </si>
  <si>
    <r>
      <t xml:space="preserve">TOTAL PUNCTAJ 
</t>
    </r>
    <r>
      <rPr>
        <b/>
        <sz val="12"/>
        <color rgb="FFC00000"/>
        <rFont val="Calibri"/>
        <family val="2"/>
        <scheme val="minor"/>
      </rPr>
      <t>punctaj minim = 50
punctaj total=100</t>
    </r>
    <r>
      <rPr>
        <b/>
        <sz val="12"/>
        <color theme="1"/>
        <rFont val="Calibri"/>
        <family val="2"/>
        <scheme val="minor"/>
      </rPr>
      <t xml:space="preserve">
Punctajele de 0 nu vor duce la respingerea proiectului</t>
    </r>
  </si>
  <si>
    <t>Impact social</t>
  </si>
  <si>
    <t>Punctajele obținute la 1.2.1 si 1.2.2 sunt cumulative</t>
  </si>
  <si>
    <t>3.2. Proiectul prevede masuri de suplimentare fata de cerintele minime cu privire la asigurarea egalitatii de sanse, accesului facil al persoanelor cu dizabilitati si alte masuri de asigurare a unui proces educational incluziv</t>
  </si>
  <si>
    <t>Subcriteriul se punctează in funcție de costurile medii maxime si minime rezultate in urma evaluării tuturor proiectelor eligibile vizând infrastructuri noi SAU extinderi fără modernizare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</si>
  <si>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extinderi SI modernizări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</si>
  <si>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modernizări. Proiectul cu costul mediu minim/mp obține 5 puncte, proiectul cu costul mediu maxim/mp obține 0 puncte iar intre punctajul minim si maxim se folosește formula de interpolare liniara.</t>
  </si>
  <si>
    <t>c. Solicitantul prezinta Ordin de incepere si a efectuat  lucrări de baza (minim 10% din valoarea investiției de bază - capitolul 4 din Devizul General)</t>
  </si>
  <si>
    <t xml:space="preserve">b. Solicitantul prezintă documentatia tehnico-economică minimă solicitată prin Ghid: 
- Certificatul de urbanism și Documentația tehnico-economică la etapa DALI/SF
- Studiile de specialitate (detaliate în ghidul solicitantului)
- Expertiza tehnică și Auditul energetic </t>
  </si>
  <si>
    <t>Punctajul subcriteriului este cumulativ.</t>
  </si>
  <si>
    <t>1.2.1</t>
  </si>
  <si>
    <t xml:space="preserve">Proiectul demonstreaza ca la nivelul structurii educationale exista utilizatori ce apartin grupurilor vulnerabile/marginalizate </t>
  </si>
  <si>
    <t>1.2.2</t>
  </si>
  <si>
    <t xml:space="preserve">Pentru Ilfov: </t>
  </si>
  <si>
    <t>Pentru Municipiul București</t>
  </si>
  <si>
    <t>a. Pentru infrastructuri noi/extinderi fara modernizare cladiri existente</t>
  </si>
  <si>
    <t>b. Pentru infrastructuri care vizeaza  extinderi/modernizare cladiri existente</t>
  </si>
  <si>
    <t>c. Pentru infrastructuri care vizeaza  modernizarea cladirilor existente</t>
  </si>
  <si>
    <t>Se verifică/evalueaza in functie de costul mediu/mp al investitiei dupa depunerea tuturor proiectelor si inchiderea apelului. Se vor constitui 3 categorii (aferente celor 3 tipologii de proiecte), iar punctajul va fi calculat conform formulei de calcul. Punctarea se face prin utilizarea unei formule de interpolare liniara intre costurile medii minime si maxime pe metru patrat rezultate din compararea tuturor costurilor medii de la toate proiectele eligibile dupa formula.</t>
  </si>
  <si>
    <t>Ex:</t>
  </si>
  <si>
    <t xml:space="preserve">Contribuția proprie este mai mare de 2% pentru unitățile de învățământ din județul Ilfov, respectiv 7% pentru unitățile de învățământ din Municipiul București, până la
- 20% pentru Municipiul București
- 15% pentru județul Ilfov </t>
  </si>
  <si>
    <t>Punctarea subcriteriului se face prin utilizarea unei formule de interpolare liniara intre limitele de 10 și 0% pondere preşcolarilor şi/sau antepreşcolarilor  utilizatori ai structurilor educaționale noi sau modernizate care aparțin grupurilor vulnerabile/ marginalizate, iar pentru procentele de peste 10% pondere proiectul va primi maximum de puncte aferent criteriului</t>
  </si>
  <si>
    <t>3.1. Proiectul prevede alte masuri fata de cele minim obligatorii identificate in analiza DNSH</t>
  </si>
  <si>
    <t>Proiectul vizează clădiri care sunt localizate într-o zona marginalizata (conform Atlas Banca Mondială și/ sau strategii dezvoltare urbană integrată/ strategii de dezvoltare/ strategii tematice).</t>
  </si>
  <si>
    <r>
      <t xml:space="preserve">Proiectul asigura accesul la  utilitățile necesare infrastructurii de învățământ
</t>
    </r>
    <r>
      <rPr>
        <sz val="11"/>
        <rFont val="Calibri"/>
        <family val="2"/>
        <scheme val="minor"/>
      </rPr>
      <t xml:space="preserve">La clădirile existente, se vor utiliza datele de la unitatea de învățământ existentă.
La clădirile nou construite acest subcriteriu  se va puncta cu 0 puncte.
</t>
    </r>
  </si>
  <si>
    <t>Contribuția proiectului la creșterea participării la educația timpurie</t>
  </si>
  <si>
    <t>Punctajele obținute la 1.1.1 si 1.2.2 NU sunt cumulative</t>
  </si>
  <si>
    <t>b. Unitatea de învățământ existentă dispune deja de toate utilitățile  corespunzătoare nivelului de pregătire educațional al unității SAU nu dispune de toate utilitățile  facilitățile corespunzătoare nivelului de pregătire educațional al unității însă nu le include în proiect.</t>
  </si>
  <si>
    <t>1.5</t>
  </si>
  <si>
    <t>Valorile obținute se rotunjesc la două zecimale</t>
  </si>
  <si>
    <t>Anul de referintă pentru utilizarea datelor este anul școlar 2022-2023</t>
  </si>
  <si>
    <t>p=(procent solicitant-procent min)*punctaj max/(procent max-procent min)</t>
  </si>
  <si>
    <t>a. Unitatea de învățământ timpuriu existentă nu dispune de toate utilitățile corespunzătoare și include realizarea/modernizarea acestor utilități prin proiect.</t>
  </si>
  <si>
    <t>p=(Contributia propusa de solicitant-Contributia min)*Punctajul max/(Contributia max-Contributia min)</t>
  </si>
  <si>
    <t>Punctaj obt=(Cost max-Cost X solicitant)*Punctaj max/(Cost max-Cost min)</t>
  </si>
  <si>
    <t>Punctaj obținut 
Evaluator 1</t>
  </si>
  <si>
    <t>Punctaj obținut
Evaluator N</t>
  </si>
  <si>
    <t>Medie punctaj</t>
  </si>
  <si>
    <t>Formule aplicabile</t>
  </si>
  <si>
    <t>Ce se verifică?</t>
  </si>
  <si>
    <t>Observații</t>
  </si>
  <si>
    <r>
      <t>PONDEREA UTILIZATORILOR, PREȘCOLARI ȘI/SAU ANTEPREȘCOLARI,  STRUCTURILOR EDUCATIONALE NOI SAU MODERNIZATE CARE APARȚIN GRUPURILOR VULNERABILE/ MARGINALIZATE
(</t>
    </r>
    <r>
      <rPr>
        <i/>
        <sz val="10"/>
        <rFont val="Calibri"/>
        <family val="2"/>
        <scheme val="minor"/>
      </rPr>
      <t>se calculează raportul între numărul preşcolarilor şi/sau antepreşcolarilor aparținând grupurilor vulnerabile/ marginalizate si numarul total de preşcolarilor şi/sau antepreşcolarilor. La cladirile noi, raportul se calculeaza utilizand datele de la unitățile de învățământ timpuriu din zona amplasamentului proiectului propus de la nivelul Unității administrativ teritoriale/subunității administrativ teritoriale. La cladirile existente, se vor utiliza datele de la unitatea existenta</t>
    </r>
    <r>
      <rPr>
        <sz val="10"/>
        <rFont val="Calibri"/>
        <family val="2"/>
        <scheme val="minor"/>
      </rPr>
      <t>)</t>
    </r>
  </si>
  <si>
    <t>a. Proiectul propus este complementar cu alte investiții și acțiuni (inclusiv din FSE+) vizând îmbunătățirea accesului la educație, inclusiv pentru grupurile dezavantajate, reducerea sărăciei copiilor sau investiții pentru digitalizarea procesului educațional, inclusiv îngrijire și supraveghere copii</t>
  </si>
  <si>
    <t>Punctarea se face prin utilizarea unei formule de interpolare liniara intre limitele 20 și 7% contribuție pentru proiectele localizate în Municipiul București, respectiv 15 și 2% contribuție pentru proiectele localizate în județul ilfov.</t>
  </si>
  <si>
    <t xml:space="preserve">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inclusiv încadrarea in tipul de activitate (Anexa 9),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 </t>
  </si>
  <si>
    <t>Cererea de finanțare, Documentația tehnico-economică depusă</t>
  </si>
  <si>
    <t>Documentația tehnico-economică, Autoevaluarea/ Planul de măsuri ce conține informații referitoare la numărul de elevi aparținând grupurilor vulnerabile/ marginalizate, document anexa la cererea de finanțare asumat de către solicitant ce cuprinde date oficiale de la nivelul  Sistemul Informatic Integrat al Învățământului din România (SIIIR), INS, ME, Inspectorate Școlare, Unitatea de învățământ cu privire la numărul de elevi aparținând grupurilor vulnerabile/ marginalizate</t>
  </si>
  <si>
    <t>Cererea de finanțare, Extras sau document care demonstrează că proiectul vizează clădiri care sunt localizate într-o zona marginalizata. Documente relevante: „Atlasul Zonelor Urbane Marginalizate” – Banca Mondială,; strategii integrate de dezvoltare urbană/ Subunități Administrativ teritoriale și/ sau strategii dezvoltare urbană integrată/ strategii de dezvoltare/ strategii tematiceaprobate prin hotărâre de consiliu general/ local (după caz).</t>
  </si>
  <si>
    <t xml:space="preserve">cererea de finanțare, documentația tehnico-economică, anexele la cererea de finanțare </t>
  </si>
  <si>
    <t>cererea de finanțare, documentația tehnico-economică, Declarația unică, anexe CF,  HCL aprobare proiect, în cazul proiectelor începute</t>
  </si>
  <si>
    <t xml:space="preserve">cererea de finanțare, documentația tehnico-economică, documentul anexă referitor la asigurarea respectării principiului DNSH și asigurarea imunizării la schimbări climatice, documentul emis de Autoritatea pentru Protecția Mediului, alte anexe la cererea de finanțare </t>
  </si>
  <si>
    <t>cererea de finanțare, documentația tehnico-economică depusă, contract de lucrări</t>
  </si>
  <si>
    <t xml:space="preserve">cererea de finanțare, documentația tehnico-economică depusă, tabel centralizator privind justificarea costurilor, devizul general, lista de echipamente/lucrări/servicii, Plan de monitorizare, CV - uri, fișe de post aferente echipei de proiect, </t>
  </si>
  <si>
    <t>Cererea de finanțare, Documentația tehnico-economică depusă, Anexa 20. Calcul rata de crestere invatamant timpuriu_RBI</t>
  </si>
  <si>
    <r>
      <t>1.1.1.</t>
    </r>
    <r>
      <rPr>
        <b/>
        <sz val="10"/>
        <color theme="1"/>
        <rFont val="Calibri"/>
        <family val="2"/>
        <scheme val="minor"/>
      </rPr>
      <t xml:space="preserve"> pentru învățământul antepreșcolar </t>
    </r>
    <r>
      <rPr>
        <sz val="10"/>
        <color theme="1"/>
        <rFont val="Calibri"/>
        <family val="2"/>
        <scheme val="minor"/>
      </rPr>
      <t>populația vizată este reprezentată de copiii cu vârsta între 0 și 3 ani (inclusiv) pe un interval de cinci ani, la nivelul UAT-ului/subunității administrativ teritorială, între 2018 și 2022</t>
    </r>
  </si>
  <si>
    <r>
      <t xml:space="preserve">1.1.2. </t>
    </r>
    <r>
      <rPr>
        <b/>
        <sz val="11"/>
        <rFont val="Calibri"/>
        <family val="2"/>
        <scheme val="minor"/>
      </rPr>
      <t>pentru învățământul preșcolar</t>
    </r>
    <r>
      <rPr>
        <sz val="11"/>
        <rFont val="Calibri"/>
        <family val="2"/>
        <scheme val="minor"/>
      </rPr>
      <t xml:space="preserve"> populația vizată este reprezentată de copiii cu vărsta între 3 și 6 ani (inclusiv) pe un interval de cinci ani, la nivelul UAT-ului, între 2018 și 2022</t>
    </r>
  </si>
  <si>
    <t>Pentru proiectele care solicită finanțare pentru o infrasyructură care are atât destinția de creșă cât și de grădiniță punctajul pentru criteriul 1.1 se calculeză ca medie ponderată a punctajelor  obținute pentru fiecre categorie ca tip de destinație. Explicație: pentru un proiect ce vizează o infastructură cu destinția creșă și grădiniță care presupune un număr de locuri în creșă notat cu x și un număr de locuri notat cu y, calculul pentru criteriul 1.1, se realizează astfel: se calculează punctajul pentru creșă și se obține un punctaj P1, se calculează punctajul pentru grădiniță și se obține un punctaj P2, punctajul final fiind dat de media ponderată respectiv: XxP1+YxP2/X+Y.</t>
  </si>
  <si>
    <t xml:space="preserve">Asigurarea accesului la infrastructură de învățământ timpuriu </t>
  </si>
  <si>
    <t>Presiunea demografică reprezintă rata de creștere a populației de vârstă ante-preșcolară / preșcolară pe baza mediei anuale de creștere demografică între anii 2018-2022. Se calculează rata de creștere demografică în rândul populației de 0-6 ani (inclusiv) la niveul UAT-ului/subunității administrativ teritorială, între 2018 și 2022. Această rată se împarte la cinci, rezultând rata medie anulă de creștere demografică, după formula: rata de creștere  = (media populației 2018-2022/populația 2018) – 1] / 5,  datele se iau din baza de date a Institutul Național de Statistică (INS). Cu cât presiunea demografică este mai mare, cu atât numărul de puncte atribuite proiectelor este mai mare.</t>
  </si>
  <si>
    <t xml:space="preserve">Punctarea subcriteriului se face prin utilizarea unei formule de interpolare liniară între limitele de 0,033 și -0,026 a ratei de creștere demografică în rândul populației de 0-3 ani. </t>
  </si>
  <si>
    <t xml:space="preserve">Punctarea subcriteriului se face prin utilizarea unei formule de interpolare liniară între limitele de 0,069 și -0,031 a ratei de creștere demografică în rândul populației de 3-6 ani. </t>
  </si>
  <si>
    <t xml:space="preserve">a. Prin proiect se crează locuri suplimentare în unitatea de învățământ </t>
  </si>
  <si>
    <t xml:space="preserve">b. Prin proiect NU se crează locuri suplimentare în unitatea de învățământ </t>
  </si>
  <si>
    <t>Y= Y0+ (X-Xo)(Y1-Yo)/(X1-X0)
unde
X=valoarea elementului evaluat (in cazul de fata presiunea demografica)
X1= valoarea capatului superior al intervalului (in cazul de fata 0,033)
X0= valoarea capatului inferior al intervalului (in cazul de fata -0,026)
Y= puncatul obtinut de proiect
Y1= puntaj maxim (5 puncte)
Y0= punctaj minim (0 puncte)</t>
  </si>
  <si>
    <t>Y= Y0+ (X-Xo)(Y1-Yo)/(X1-X0)
unde
X=valoarea elementului evaluat (in cazul de fata presiunea demografica)
X1= valoarea capatului superior al intervalului (in cazul de fata 0,069)
X0= valoarea capatului inferior al intervalului (in cazul de fata -0,031)
Y= puncatul obtinut de proiect
Y1= puntaj maxim (5 puncte)
Y0= punctaj minim (0 puncte)</t>
  </si>
  <si>
    <t>Punctarea cu 0 - zero a subcriteriul 5.3 conduce automat la respingerea proiectului.
Punctajul criteriului este cumulativ.</t>
  </si>
  <si>
    <t>CALCUL CRITERIUL 1.1.1</t>
  </si>
  <si>
    <t>X0</t>
  </si>
  <si>
    <t>Y0</t>
  </si>
  <si>
    <t>X</t>
  </si>
  <si>
    <t>Y</t>
  </si>
  <si>
    <t>X1</t>
  </si>
  <si>
    <t>Y1</t>
  </si>
  <si>
    <t>CALCUL CRITERIUL 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</si>
</sst>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28" x14ac:knownFonts="1">
    <font>
      <sz val="11"/>
      <color theme="1"/>
      <name val="Calibri"/>
      <family val="2"/>
      <charset val="238"/>
      <scheme val="minor"/>
    </font>
    <fon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9"/>
      <name val="Calibri"/>
      <family val="2"/>
      <scheme val="minor"/>
    </font>
    <font>
      <sz val="10"/>
      <name val="Calibri"/>
      <family val="2"/>
      <scheme val="minor"/>
    </font>
    <font>
      <i/>
      <sz val="10"/>
      <name val="Calibri"/>
      <family val="2"/>
      <scheme val="minor"/>
    </font>
    <font>
      <b/>
      <sz val="11"/>
      <color theme="1"/>
      <name val="Calibri"/>
      <family val="2"/>
      <scheme val="minor"/>
    </font>
    <font>
      <b/>
      <sz val="11"/>
      <name val="Calibri"/>
      <family val="2"/>
      <scheme val="minor"/>
    </font>
    <font>
      <b/>
      <sz val="12"/>
      <color theme="1"/>
      <name val="Calibri"/>
      <family val="2"/>
      <scheme val="minor"/>
    </font>
    <font>
      <b/>
      <sz val="11"/>
      <color rgb="FFFFFF00"/>
      <name val="Calibri"/>
      <family val="2"/>
      <scheme val="minor"/>
    </font>
    <font>
      <sz val="12"/>
      <color theme="1"/>
      <name val="Calibri"/>
      <family val="2"/>
      <scheme val="minor"/>
    </font>
    <font>
      <b/>
      <sz val="14"/>
      <color theme="1"/>
      <name val="Calibri"/>
      <family val="2"/>
      <scheme val="minor"/>
    </font>
    <font>
      <b/>
      <sz val="12"/>
      <color rgb="FFC00000"/>
      <name val="Calibri"/>
      <family val="2"/>
      <scheme val="minor"/>
    </font>
    <font>
      <b/>
      <sz val="10"/>
      <color rgb="FFFFFF00"/>
      <name val="Calibri"/>
      <family val="2"/>
      <scheme val="minor"/>
    </font>
    <font>
      <sz val="13"/>
      <color theme="1"/>
      <name val="Calibri"/>
      <family val="2"/>
      <scheme val="minor"/>
    </font>
    <font>
      <sz val="11"/>
      <name val="Calibri"/>
      <family val="2"/>
      <scheme val="minor"/>
    </font>
    <font>
      <b/>
      <sz val="10"/>
      <color rgb="FFFF0000"/>
      <name val="Calibri"/>
      <family val="2"/>
      <scheme val="minor"/>
    </font>
    <font>
      <i/>
      <sz val="11"/>
      <name val="Calibri"/>
      <family val="2"/>
      <scheme val="minor"/>
    </font>
    <font>
      <i/>
      <sz val="10"/>
      <color rgb="FF0070C0"/>
      <name val="Calibri"/>
      <family val="2"/>
      <scheme val="minor"/>
    </font>
    <font>
      <i/>
      <sz val="9"/>
      <color rgb="FF0070C0"/>
      <name val="Calibri"/>
      <family val="2"/>
      <scheme val="minor"/>
    </font>
    <font>
      <sz val="9"/>
      <color theme="1"/>
      <name val="Calibri"/>
      <family val="2"/>
      <scheme val="minor"/>
    </font>
    <font>
      <b/>
      <sz val="9"/>
      <name val="Calibri"/>
      <family val="2"/>
      <scheme val="minor"/>
    </font>
    <font>
      <i/>
      <sz val="10"/>
      <color theme="8"/>
      <name val="Calibri"/>
      <family val="2"/>
      <scheme val="minor"/>
    </font>
    <font>
      <i/>
      <sz val="9"/>
      <color theme="1"/>
      <name val="Calibri"/>
      <family val="2"/>
      <scheme val="minor"/>
    </font>
    <font>
      <b/>
      <i/>
      <sz val="11"/>
      <name val="Calibri"/>
      <family val="2"/>
      <scheme val="minor"/>
    </font>
    <font>
      <i/>
      <sz val="9"/>
      <color theme="4" tint="-0.249977111117893"/>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
      <patternFill patternType="solid">
        <fgColor rgb="FFFFC000"/>
        <bgColor indexed="64"/>
      </patternFill>
    </fill>
    <fill>
      <patternFill patternType="solid">
        <fgColor theme="9" tint="0.59999389629810485"/>
        <bgColor indexed="64"/>
      </patternFill>
    </fill>
  </fills>
  <borders count="41">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indexed="64"/>
      </left>
      <right/>
      <top style="medium">
        <color indexed="64"/>
      </top>
      <bottom/>
      <diagonal/>
    </border>
    <border>
      <left style="medium">
        <color indexed="64"/>
      </left>
      <right style="thin">
        <color auto="1"/>
      </right>
      <top/>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medium">
        <color indexed="64"/>
      </left>
      <right style="thin">
        <color auto="1"/>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1" fillId="0" borderId="0"/>
  </cellStyleXfs>
  <cellXfs count="287">
    <xf numFmtId="0" fontId="0" fillId="0" borderId="0" xfId="0"/>
    <xf numFmtId="0" fontId="6" fillId="2" borderId="1" xfId="0" applyFont="1" applyFill="1" applyBorder="1" applyAlignment="1">
      <alignment horizontal="left" vertical="top" wrapText="1"/>
    </xf>
    <xf numFmtId="0" fontId="6" fillId="2" borderId="18" xfId="0" applyFont="1" applyFill="1" applyBorder="1" applyAlignment="1">
      <alignment horizontal="left" vertical="top" wrapText="1"/>
    </xf>
    <xf numFmtId="49" fontId="8" fillId="4" borderId="8" xfId="0" applyNumberFormat="1" applyFont="1" applyFill="1" applyBorder="1" applyAlignment="1">
      <alignment horizontal="center" vertical="center"/>
    </xf>
    <xf numFmtId="0" fontId="9" fillId="4" borderId="21" xfId="0" applyFont="1" applyFill="1" applyBorder="1" applyAlignment="1">
      <alignment horizontal="left" vertical="center" wrapText="1"/>
    </xf>
    <xf numFmtId="49" fontId="3" fillId="0" borderId="14" xfId="0" applyNumberFormat="1" applyFont="1" applyBorder="1" applyAlignment="1">
      <alignment horizontal="center" vertical="center"/>
    </xf>
    <xf numFmtId="0" fontId="5" fillId="0" borderId="1" xfId="0" applyFont="1" applyBorder="1" applyAlignment="1">
      <alignment vertical="center" wrapText="1"/>
    </xf>
    <xf numFmtId="49" fontId="3" fillId="0" borderId="1" xfId="0" applyNumberFormat="1" applyFont="1" applyBorder="1" applyAlignment="1">
      <alignment horizontal="center" vertical="center"/>
    </xf>
    <xf numFmtId="0" fontId="8" fillId="0" borderId="0" xfId="0" applyFont="1"/>
    <xf numFmtId="0" fontId="1" fillId="0" borderId="0" xfId="0" applyFont="1"/>
    <xf numFmtId="0" fontId="8" fillId="0" borderId="0" xfId="0" applyFont="1" applyBorder="1" applyAlignment="1">
      <alignment horizontal="center"/>
    </xf>
    <xf numFmtId="0" fontId="10" fillId="2" borderId="4" xfId="0" applyFont="1" applyFill="1" applyBorder="1" applyAlignment="1">
      <alignment horizontal="center" vertical="center" wrapText="1"/>
    </xf>
    <xf numFmtId="0" fontId="15" fillId="2" borderId="0" xfId="0" applyFont="1" applyFill="1" applyAlignment="1">
      <alignment horizontal="center" vertical="center" wrapText="1"/>
    </xf>
    <xf numFmtId="0" fontId="16" fillId="0" borderId="0" xfId="0" applyFont="1"/>
    <xf numFmtId="0" fontId="10" fillId="0" borderId="0" xfId="0" applyFont="1"/>
    <xf numFmtId="49" fontId="2" fillId="5" borderId="5" xfId="0" applyNumberFormat="1" applyFont="1" applyFill="1" applyBorder="1" applyAlignment="1">
      <alignment horizontal="center" vertical="center" wrapText="1"/>
    </xf>
    <xf numFmtId="0" fontId="12" fillId="0" borderId="0" xfId="0" applyFont="1"/>
    <xf numFmtId="0" fontId="12" fillId="2" borderId="0" xfId="0" applyFont="1" applyFill="1"/>
    <xf numFmtId="0" fontId="17" fillId="0" borderId="0" xfId="0" applyFont="1"/>
    <xf numFmtId="0" fontId="6" fillId="2" borderId="14" xfId="0" applyFont="1" applyFill="1" applyBorder="1" applyAlignment="1">
      <alignment horizontal="left" vertical="top" wrapText="1"/>
    </xf>
    <xf numFmtId="0" fontId="17" fillId="2" borderId="0" xfId="0" applyFont="1" applyFill="1"/>
    <xf numFmtId="0" fontId="6" fillId="0" borderId="1" xfId="0" applyFont="1" applyBorder="1" applyAlignment="1">
      <alignment wrapText="1"/>
    </xf>
    <xf numFmtId="0" fontId="6" fillId="0" borderId="1" xfId="0" applyFont="1" applyBorder="1"/>
    <xf numFmtId="0" fontId="16" fillId="2" borderId="0" xfId="0" applyFont="1" applyFill="1"/>
    <xf numFmtId="0" fontId="6" fillId="0" borderId="18" xfId="0" applyFont="1" applyBorder="1" applyAlignment="1">
      <alignment horizontal="left" vertical="top" wrapText="1"/>
    </xf>
    <xf numFmtId="0" fontId="6" fillId="0" borderId="1" xfId="0" applyFont="1" applyBorder="1" applyAlignment="1">
      <alignment horizontal="left" vertical="top" wrapText="1"/>
    </xf>
    <xf numFmtId="0" fontId="1" fillId="2" borderId="0" xfId="0" applyFont="1" applyFill="1"/>
    <xf numFmtId="0" fontId="6" fillId="0" borderId="15" xfId="0" applyFont="1" applyBorder="1" applyAlignment="1">
      <alignment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9" fillId="4" borderId="6" xfId="0" applyFont="1" applyFill="1" applyBorder="1" applyAlignment="1">
      <alignment horizontal="justify" vertical="center" wrapText="1"/>
    </xf>
    <xf numFmtId="49" fontId="9" fillId="5" borderId="22" xfId="0" applyNumberFormat="1" applyFont="1" applyFill="1" applyBorder="1" applyAlignment="1">
      <alignment horizontal="center" vertical="center"/>
    </xf>
    <xf numFmtId="0" fontId="9" fillId="5" borderId="22" xfId="0" applyFont="1" applyFill="1" applyBorder="1" applyAlignment="1">
      <alignment horizontal="left" vertical="top" wrapText="1"/>
    </xf>
    <xf numFmtId="49" fontId="9" fillId="4" borderId="5" xfId="0" applyNumberFormat="1" applyFont="1" applyFill="1" applyBorder="1" applyAlignment="1">
      <alignment horizontal="center" vertical="center"/>
    </xf>
    <xf numFmtId="0" fontId="9" fillId="5" borderId="22" xfId="0" applyFont="1" applyFill="1" applyBorder="1" applyAlignment="1">
      <alignment horizontal="justify" vertical="center" wrapText="1"/>
    </xf>
    <xf numFmtId="0" fontId="9" fillId="4" borderId="21" xfId="0" applyFont="1" applyFill="1" applyBorder="1" applyAlignment="1">
      <alignment horizontal="justify" vertical="center" wrapText="1"/>
    </xf>
    <xf numFmtId="0" fontId="6" fillId="2" borderId="18" xfId="0" applyFont="1" applyFill="1" applyBorder="1" applyAlignment="1">
      <alignment wrapText="1"/>
    </xf>
    <xf numFmtId="49" fontId="3" fillId="4" borderId="7" xfId="0" applyNumberFormat="1" applyFont="1" applyFill="1" applyBorder="1" applyAlignment="1">
      <alignment horizontal="center" vertical="center" wrapText="1"/>
    </xf>
    <xf numFmtId="0" fontId="3" fillId="4" borderId="2" xfId="0" applyFont="1" applyFill="1" applyBorder="1" applyAlignment="1">
      <alignment wrapText="1"/>
    </xf>
    <xf numFmtId="49" fontId="2" fillId="5" borderId="23" xfId="0" applyNumberFormat="1" applyFont="1" applyFill="1" applyBorder="1" applyAlignment="1">
      <alignment horizontal="center" vertical="center" wrapText="1"/>
    </xf>
    <xf numFmtId="49" fontId="8" fillId="5" borderId="6" xfId="0" applyNumberFormat="1" applyFont="1" applyFill="1" applyBorder="1" applyAlignment="1">
      <alignment horizontal="center" vertical="center" wrapText="1"/>
    </xf>
    <xf numFmtId="0" fontId="9" fillId="4" borderId="12" xfId="0" applyFont="1" applyFill="1" applyBorder="1" applyAlignment="1">
      <alignment horizontal="left" vertical="center" wrapText="1"/>
    </xf>
    <xf numFmtId="49" fontId="9" fillId="4" borderId="18" xfId="0" applyNumberFormat="1" applyFont="1" applyFill="1" applyBorder="1" applyAlignment="1">
      <alignment horizontal="center" vertical="center" wrapText="1"/>
    </xf>
    <xf numFmtId="49" fontId="8" fillId="5" borderId="2" xfId="0" applyNumberFormat="1" applyFont="1" applyFill="1" applyBorder="1" applyAlignment="1">
      <alignment horizontal="center" vertical="center" wrapText="1"/>
    </xf>
    <xf numFmtId="0" fontId="9" fillId="5" borderId="22" xfId="0" applyFont="1" applyFill="1" applyBorder="1" applyAlignment="1">
      <alignment horizontal="left" vertical="center" wrapText="1"/>
    </xf>
    <xf numFmtId="0" fontId="2" fillId="5" borderId="25" xfId="0" applyFont="1" applyFill="1" applyBorder="1" applyAlignment="1">
      <alignment horizontal="left" vertical="center" wrapText="1"/>
    </xf>
    <xf numFmtId="0" fontId="20" fillId="2" borderId="19" xfId="0" applyFont="1" applyFill="1" applyBorder="1" applyAlignment="1">
      <alignment horizontal="left" vertical="top" wrapText="1"/>
    </xf>
    <xf numFmtId="2" fontId="20" fillId="0" borderId="11" xfId="0" applyNumberFormat="1" applyFont="1" applyBorder="1" applyAlignment="1">
      <alignment horizontal="left" vertical="top" wrapText="1"/>
    </xf>
    <xf numFmtId="0" fontId="20" fillId="0" borderId="20" xfId="0" applyFont="1" applyFill="1" applyBorder="1" applyAlignment="1">
      <alignment horizontal="left" vertical="center" wrapText="1"/>
    </xf>
    <xf numFmtId="0" fontId="20" fillId="2" borderId="1" xfId="0" applyFont="1" applyFill="1" applyBorder="1" applyAlignment="1">
      <alignment horizontal="left" vertical="top" wrapText="1"/>
    </xf>
    <xf numFmtId="0" fontId="11" fillId="2" borderId="0" xfId="0" applyFont="1" applyFill="1" applyAlignment="1">
      <alignment horizontal="center" vertical="center" wrapText="1"/>
    </xf>
    <xf numFmtId="0" fontId="8"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49" fontId="2"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17" fillId="6" borderId="0" xfId="0" applyFont="1" applyFill="1"/>
    <xf numFmtId="49" fontId="8" fillId="5" borderId="22" xfId="0" applyNumberFormat="1" applyFont="1" applyFill="1" applyBorder="1" applyAlignment="1">
      <alignment horizontal="center" vertical="center" wrapText="1"/>
    </xf>
    <xf numFmtId="0" fontId="0" fillId="0" borderId="17" xfId="0" applyBorder="1" applyAlignment="1">
      <alignment horizontal="center" vertical="center" wrapText="1"/>
    </xf>
    <xf numFmtId="0" fontId="0" fillId="0" borderId="10" xfId="0" applyBorder="1" applyAlignment="1">
      <alignment horizontal="center" vertical="center" wrapText="1"/>
    </xf>
    <xf numFmtId="0" fontId="20" fillId="0" borderId="0" xfId="0" applyFont="1" applyFill="1" applyBorder="1" applyAlignment="1">
      <alignment horizontal="left" vertical="center" wrapText="1"/>
    </xf>
    <xf numFmtId="0" fontId="3" fillId="2" borderId="1" xfId="0" applyFont="1" applyFill="1" applyBorder="1" applyAlignment="1">
      <alignment horizontal="left" vertical="top" wrapText="1"/>
    </xf>
    <xf numFmtId="2" fontId="21" fillId="2" borderId="20" xfId="0" applyNumberFormat="1" applyFont="1" applyFill="1" applyBorder="1" applyAlignment="1">
      <alignment horizontal="left" vertical="top" wrapText="1"/>
    </xf>
    <xf numFmtId="2" fontId="21" fillId="2" borderId="21" xfId="0" applyNumberFormat="1" applyFont="1" applyFill="1" applyBorder="1" applyAlignment="1">
      <alignment horizontal="left" vertical="top" wrapText="1"/>
    </xf>
    <xf numFmtId="1" fontId="6" fillId="2" borderId="17" xfId="0" applyNumberFormat="1" applyFont="1" applyFill="1" applyBorder="1" applyAlignment="1">
      <alignment horizontal="center" vertical="center"/>
    </xf>
    <xf numFmtId="1" fontId="8" fillId="4" borderId="9" xfId="0" applyNumberFormat="1" applyFont="1" applyFill="1" applyBorder="1" applyAlignment="1">
      <alignment horizontal="center" vertical="center" wrapText="1"/>
    </xf>
    <xf numFmtId="1" fontId="2" fillId="5" borderId="26"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3" fillId="0" borderId="28" xfId="0" applyNumberFormat="1" applyFont="1" applyFill="1" applyBorder="1" applyAlignment="1">
      <alignment horizontal="center" vertical="center" wrapText="1"/>
    </xf>
    <xf numFmtId="1" fontId="6" fillId="2" borderId="28" xfId="0" applyNumberFormat="1" applyFont="1" applyFill="1" applyBorder="1" applyAlignment="1">
      <alignment horizontal="center" vertical="center" wrapText="1"/>
    </xf>
    <xf numFmtId="1" fontId="8" fillId="5" borderId="2" xfId="0" applyNumberFormat="1" applyFont="1" applyFill="1" applyBorder="1" applyAlignment="1">
      <alignment horizontal="center" vertical="center" wrapText="1"/>
    </xf>
    <xf numFmtId="1" fontId="6" fillId="2" borderId="2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xf>
    <xf numFmtId="0" fontId="6" fillId="0" borderId="28" xfId="0" applyFont="1" applyBorder="1" applyAlignment="1">
      <alignment horizontal="center" vertical="center"/>
    </xf>
    <xf numFmtId="0" fontId="6" fillId="2" borderId="30" xfId="0" applyFont="1" applyFill="1" applyBorder="1" applyAlignment="1">
      <alignment horizontal="center" vertical="center"/>
    </xf>
    <xf numFmtId="0" fontId="6" fillId="0" borderId="31" xfId="0" applyFont="1" applyBorder="1" applyAlignment="1">
      <alignment horizontal="center" vertical="center"/>
    </xf>
    <xf numFmtId="1" fontId="9" fillId="4" borderId="2" xfId="0" quotePrefix="1" applyNumberFormat="1" applyFont="1" applyFill="1" applyBorder="1" applyAlignment="1">
      <alignment horizontal="center" vertical="center" wrapText="1"/>
    </xf>
    <xf numFmtId="1" fontId="9" fillId="5" borderId="2" xfId="0" applyNumberFormat="1" applyFont="1" applyFill="1" applyBorder="1" applyAlignment="1">
      <alignment horizontal="center" vertical="center" wrapText="1"/>
    </xf>
    <xf numFmtId="1" fontId="6" fillId="0" borderId="28" xfId="0" applyNumberFormat="1" applyFont="1" applyBorder="1" applyAlignment="1">
      <alignment horizontal="center" vertical="center"/>
    </xf>
    <xf numFmtId="1" fontId="6" fillId="0" borderId="30" xfId="0" applyNumberFormat="1" applyFont="1" applyBorder="1" applyAlignment="1">
      <alignment horizontal="center" vertical="center"/>
    </xf>
    <xf numFmtId="1" fontId="6" fillId="0" borderId="29" xfId="0" applyNumberFormat="1" applyFont="1" applyBorder="1" applyAlignment="1">
      <alignment horizontal="center" vertical="center"/>
    </xf>
    <xf numFmtId="1" fontId="17" fillId="5" borderId="2" xfId="0" applyNumberFormat="1" applyFont="1" applyFill="1" applyBorder="1" applyAlignment="1">
      <alignment horizontal="center" vertical="center"/>
    </xf>
    <xf numFmtId="1" fontId="6" fillId="2" borderId="28" xfId="0" applyNumberFormat="1" applyFont="1" applyFill="1" applyBorder="1" applyAlignment="1">
      <alignment horizontal="center" vertical="center"/>
    </xf>
    <xf numFmtId="1" fontId="6" fillId="2" borderId="30" xfId="0" applyNumberFormat="1" applyFont="1" applyFill="1" applyBorder="1" applyAlignment="1">
      <alignment horizontal="center" vertical="center"/>
    </xf>
    <xf numFmtId="1" fontId="6" fillId="2" borderId="31" xfId="0" applyNumberFormat="1" applyFont="1" applyFill="1" applyBorder="1" applyAlignment="1">
      <alignment horizontal="center" vertical="center"/>
    </xf>
    <xf numFmtId="1" fontId="3" fillId="4" borderId="2" xfId="0" applyNumberFormat="1" applyFont="1" applyFill="1" applyBorder="1" applyAlignment="1">
      <alignment horizontal="center" vertical="center" wrapText="1"/>
    </xf>
    <xf numFmtId="1" fontId="5" fillId="0" borderId="28"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0" fontId="3" fillId="0" borderId="1" xfId="0" applyFont="1" applyBorder="1" applyAlignment="1">
      <alignment horizontal="center" vertical="top" wrapText="1"/>
    </xf>
    <xf numFmtId="1" fontId="3" fillId="0" borderId="1" xfId="0" applyNumberFormat="1" applyFont="1" applyFill="1" applyBorder="1" applyAlignment="1">
      <alignment horizontal="center" vertical="top" wrapText="1"/>
    </xf>
    <xf numFmtId="1" fontId="5" fillId="0" borderId="1"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1" fontId="6" fillId="0" borderId="1" xfId="0" applyNumberFormat="1" applyFont="1" applyBorder="1" applyAlignment="1">
      <alignment horizontal="center" vertical="center"/>
    </xf>
    <xf numFmtId="0" fontId="5" fillId="0" borderId="11" xfId="0" applyFont="1" applyBorder="1" applyAlignment="1">
      <alignment horizontal="left" vertical="top" wrapText="1"/>
    </xf>
    <xf numFmtId="1" fontId="5" fillId="0" borderId="0" xfId="0" applyNumberFormat="1" applyFont="1" applyFill="1" applyBorder="1" applyAlignment="1">
      <alignment horizontal="center" vertical="center" wrapText="1"/>
    </xf>
    <xf numFmtId="0" fontId="5" fillId="0" borderId="1" xfId="0" applyFont="1" applyBorder="1" applyAlignment="1">
      <alignment horizontal="left" vertical="top" wrapText="1"/>
    </xf>
    <xf numFmtId="49" fontId="23" fillId="0" borderId="1" xfId="0" applyNumberFormat="1" applyFont="1" applyFill="1" applyBorder="1" applyAlignment="1">
      <alignment horizontal="center" vertical="center"/>
    </xf>
    <xf numFmtId="49" fontId="8" fillId="5" borderId="1" xfId="0" applyNumberFormat="1" applyFont="1" applyFill="1" applyBorder="1" applyAlignment="1">
      <alignment horizontal="center" vertical="center" wrapText="1"/>
    </xf>
    <xf numFmtId="0" fontId="8" fillId="5" borderId="2" xfId="0" applyFont="1" applyFill="1" applyBorder="1" applyAlignment="1">
      <alignment horizontal="left" vertical="center" wrapText="1"/>
    </xf>
    <xf numFmtId="1" fontId="6" fillId="0" borderId="30" xfId="0" applyNumberFormat="1" applyFont="1" applyFill="1" applyBorder="1" applyAlignment="1">
      <alignment horizontal="center" vertical="center" wrapText="1"/>
    </xf>
    <xf numFmtId="0" fontId="9" fillId="5" borderId="19" xfId="0" applyFont="1" applyFill="1" applyBorder="1" applyAlignment="1">
      <alignment horizontal="left" vertical="top" wrapText="1"/>
    </xf>
    <xf numFmtId="1" fontId="3" fillId="5" borderId="28" xfId="0" applyNumberFormat="1" applyFont="1" applyFill="1" applyBorder="1" applyAlignment="1">
      <alignment horizontal="center" vertical="center" wrapText="1"/>
    </xf>
    <xf numFmtId="0" fontId="3" fillId="2" borderId="1" xfId="0" applyFont="1" applyFill="1" applyBorder="1" applyAlignment="1">
      <alignment horizontal="center" vertical="top" wrapText="1"/>
    </xf>
    <xf numFmtId="49" fontId="2" fillId="2" borderId="24"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0" fillId="0" borderId="10" xfId="0" applyBorder="1" applyAlignment="1">
      <alignment horizontal="center" vertical="center" wrapText="1"/>
    </xf>
    <xf numFmtId="0" fontId="24" fillId="2" borderId="11" xfId="0" applyFont="1" applyFill="1" applyBorder="1" applyAlignment="1">
      <alignment horizontal="left" vertical="top" wrapText="1"/>
    </xf>
    <xf numFmtId="0" fontId="20" fillId="7" borderId="33" xfId="0" applyFont="1" applyFill="1" applyBorder="1" applyAlignment="1">
      <alignment vertical="center" wrapText="1"/>
    </xf>
    <xf numFmtId="1" fontId="3" fillId="2" borderId="30" xfId="0" applyNumberFormat="1" applyFont="1" applyFill="1" applyBorder="1" applyAlignment="1">
      <alignment horizontal="center" vertical="center"/>
    </xf>
    <xf numFmtId="1" fontId="3" fillId="2" borderId="28" xfId="0" applyNumberFormat="1" applyFont="1" applyFill="1" applyBorder="1" applyAlignment="1">
      <alignment horizontal="center" vertical="center"/>
    </xf>
    <xf numFmtId="0" fontId="24" fillId="2" borderId="18" xfId="0" applyFont="1" applyFill="1" applyBorder="1" applyAlignment="1">
      <alignment horizontal="left" vertical="top" wrapText="1"/>
    </xf>
    <xf numFmtId="1" fontId="8" fillId="5" borderId="28" xfId="0" applyNumberFormat="1" applyFont="1" applyFill="1" applyBorder="1" applyAlignment="1">
      <alignment horizontal="center" vertical="center" wrapText="1"/>
    </xf>
    <xf numFmtId="0" fontId="17" fillId="2" borderId="1" xfId="0" applyFont="1" applyFill="1" applyBorder="1"/>
    <xf numFmtId="0" fontId="17" fillId="0" borderId="0" xfId="0" applyFont="1" applyFill="1"/>
    <xf numFmtId="1" fontId="2" fillId="2" borderId="1" xfId="0" applyNumberFormat="1" applyFont="1" applyFill="1" applyBorder="1" applyAlignment="1">
      <alignment horizontal="center" vertical="center"/>
    </xf>
    <xf numFmtId="0" fontId="17" fillId="0" borderId="1" xfId="0" applyFont="1" applyFill="1" applyBorder="1"/>
    <xf numFmtId="0" fontId="17" fillId="0" borderId="1" xfId="0" applyFont="1" applyBorder="1" applyAlignment="1">
      <alignment horizontal="center" vertical="center"/>
    </xf>
    <xf numFmtId="0" fontId="3" fillId="2" borderId="1" xfId="0" applyFont="1" applyFill="1" applyBorder="1" applyAlignment="1">
      <alignment horizontal="center" vertical="center" wrapText="1"/>
    </xf>
    <xf numFmtId="49" fontId="8" fillId="5" borderId="13"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5" borderId="1" xfId="0" applyFont="1" applyFill="1" applyBorder="1" applyAlignment="1">
      <alignment horizontal="left" vertical="center" wrapText="1"/>
    </xf>
    <xf numFmtId="1" fontId="3" fillId="2" borderId="29" xfId="0" applyNumberFormat="1" applyFont="1" applyFill="1" applyBorder="1" applyAlignment="1">
      <alignment horizontal="center" vertical="center" wrapText="1"/>
    </xf>
    <xf numFmtId="1" fontId="6" fillId="2" borderId="12" xfId="0" applyNumberFormat="1" applyFont="1" applyFill="1" applyBorder="1" applyAlignment="1">
      <alignment horizontal="center" vertical="center" wrapText="1"/>
    </xf>
    <xf numFmtId="49" fontId="8" fillId="5" borderId="1" xfId="0" applyNumberFormat="1"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49" fontId="8" fillId="5" borderId="0"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20" fillId="2" borderId="18" xfId="0" applyFont="1" applyFill="1" applyBorder="1" applyAlignment="1">
      <alignment horizontal="left" vertical="top" wrapText="1"/>
    </xf>
    <xf numFmtId="0" fontId="3" fillId="5" borderId="9" xfId="0" applyFont="1" applyFill="1" applyBorder="1" applyAlignment="1">
      <alignment horizontal="left" vertical="top" wrapText="1"/>
    </xf>
    <xf numFmtId="1" fontId="3" fillId="5"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1" fontId="3" fillId="5" borderId="34"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25" fillId="2" borderId="1" xfId="0" applyFont="1" applyFill="1" applyBorder="1" applyAlignment="1">
      <alignment horizontal="center" vertical="top" wrapText="1"/>
    </xf>
    <xf numFmtId="0" fontId="6" fillId="2" borderId="18" xfId="0" applyFont="1" applyFill="1" applyBorder="1" applyAlignment="1">
      <alignment horizontal="left" vertical="center" wrapText="1"/>
    </xf>
    <xf numFmtId="0" fontId="9" fillId="5" borderId="1" xfId="0" applyFont="1" applyFill="1" applyBorder="1" applyAlignment="1">
      <alignment horizontal="center" vertical="top" wrapText="1"/>
    </xf>
    <xf numFmtId="0" fontId="9" fillId="2" borderId="1" xfId="0" applyFont="1" applyFill="1" applyBorder="1" applyAlignment="1">
      <alignment horizontal="center" vertical="center" wrapText="1"/>
    </xf>
    <xf numFmtId="0" fontId="19" fillId="0" borderId="0" xfId="0" applyFont="1"/>
    <xf numFmtId="0" fontId="10" fillId="0" borderId="1" xfId="0" applyFont="1" applyBorder="1" applyAlignment="1">
      <alignment horizontal="center" vertical="center"/>
    </xf>
    <xf numFmtId="0" fontId="8" fillId="2" borderId="1" xfId="0" applyFont="1" applyFill="1" applyBorder="1" applyAlignment="1">
      <alignment horizontal="center" vertical="top" wrapText="1"/>
    </xf>
    <xf numFmtId="0" fontId="13" fillId="0" borderId="0" xfId="0" applyFont="1" applyBorder="1" applyAlignment="1">
      <alignment horizontal="center"/>
    </xf>
    <xf numFmtId="0" fontId="4"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1" fontId="3" fillId="5" borderId="28" xfId="0" applyNumberFormat="1" applyFont="1" applyFill="1" applyBorder="1" applyAlignment="1">
      <alignment horizontal="center" vertical="center"/>
    </xf>
    <xf numFmtId="1" fontId="8" fillId="3" borderId="25" xfId="0" applyNumberFormat="1" applyFont="1" applyFill="1" applyBorder="1" applyAlignment="1">
      <alignment horizontal="center" vertical="center" wrapText="1"/>
    </xf>
    <xf numFmtId="1" fontId="8" fillId="2" borderId="25"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7" xfId="0" applyFont="1" applyBorder="1" applyAlignment="1">
      <alignment horizontal="center" vertical="center" wrapText="1"/>
    </xf>
    <xf numFmtId="0" fontId="9" fillId="5" borderId="28" xfId="0" applyFont="1" applyFill="1" applyBorder="1" applyAlignment="1">
      <alignment horizontal="center" vertical="top" wrapText="1"/>
    </xf>
    <xf numFmtId="0" fontId="9" fillId="2" borderId="28" xfId="0" applyFont="1" applyFill="1" applyBorder="1" applyAlignment="1">
      <alignment horizontal="center" vertical="center" wrapText="1"/>
    </xf>
    <xf numFmtId="0" fontId="25" fillId="2" borderId="28" xfId="0" applyFont="1" applyFill="1" applyBorder="1" applyAlignment="1">
      <alignment horizontal="center" vertical="top" wrapText="1"/>
    </xf>
    <xf numFmtId="0" fontId="3" fillId="2" borderId="35" xfId="0" applyFont="1" applyFill="1" applyBorder="1" applyAlignment="1">
      <alignment horizontal="center" vertical="top" wrapText="1"/>
    </xf>
    <xf numFmtId="0" fontId="3" fillId="2" borderId="35" xfId="0" applyFont="1" applyFill="1" applyBorder="1" applyAlignment="1">
      <alignment horizontal="center" vertical="center" wrapText="1"/>
    </xf>
    <xf numFmtId="0" fontId="9" fillId="2" borderId="35" xfId="0" applyFont="1" applyFill="1" applyBorder="1" applyAlignment="1">
      <alignment horizontal="center" vertical="center"/>
    </xf>
    <xf numFmtId="164" fontId="17" fillId="0" borderId="35" xfId="0" applyNumberFormat="1" applyFont="1" applyBorder="1" applyAlignment="1">
      <alignment horizontal="center" vertical="center"/>
    </xf>
    <xf numFmtId="0" fontId="0" fillId="2" borderId="35" xfId="0" applyFill="1" applyBorder="1" applyAlignment="1">
      <alignment horizontal="center" vertical="top" wrapText="1"/>
    </xf>
    <xf numFmtId="0" fontId="17" fillId="0" borderId="35" xfId="0" applyFont="1" applyFill="1" applyBorder="1"/>
    <xf numFmtId="0" fontId="17" fillId="2" borderId="35" xfId="0" applyFont="1" applyFill="1" applyBorder="1"/>
    <xf numFmtId="0" fontId="5" fillId="2" borderId="35" xfId="0" applyFont="1" applyFill="1" applyBorder="1" applyAlignment="1">
      <alignment horizontal="left" vertical="top" wrapText="1"/>
    </xf>
    <xf numFmtId="0" fontId="22" fillId="2" borderId="35"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0" borderId="35" xfId="0" applyFont="1" applyFill="1" applyBorder="1" applyAlignment="1">
      <alignment horizontal="center" vertical="top" wrapText="1"/>
    </xf>
    <xf numFmtId="1" fontId="8" fillId="3" borderId="1"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1" fontId="8" fillId="4"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3" fillId="4"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xf>
    <xf numFmtId="1" fontId="9" fillId="4" borderId="1" xfId="0" quotePrefix="1"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17" fillId="5" borderId="1"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 xfId="0" applyFont="1" applyBorder="1"/>
    <xf numFmtId="0" fontId="12" fillId="0" borderId="19" xfId="0" applyFont="1" applyBorder="1" applyAlignment="1">
      <alignment horizontal="center" vertical="center" wrapText="1"/>
    </xf>
    <xf numFmtId="0" fontId="16" fillId="0" borderId="1" xfId="0" applyFont="1" applyBorder="1"/>
    <xf numFmtId="0" fontId="12" fillId="0" borderId="1" xfId="0" applyFont="1" applyBorder="1"/>
    <xf numFmtId="0" fontId="12" fillId="2" borderId="1" xfId="0" applyFont="1" applyFill="1" applyBorder="1"/>
    <xf numFmtId="0" fontId="17" fillId="0" borderId="1" xfId="0" applyFont="1" applyBorder="1"/>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0" fontId="16" fillId="2" borderId="1" xfId="0" applyFont="1" applyFill="1" applyBorder="1"/>
    <xf numFmtId="0" fontId="1" fillId="2" borderId="1" xfId="0" applyFont="1" applyFill="1" applyBorder="1"/>
    <xf numFmtId="0" fontId="8" fillId="5" borderId="35" xfId="0" applyFont="1" applyFill="1" applyBorder="1" applyAlignment="1">
      <alignment horizontal="center" wrapText="1"/>
    </xf>
    <xf numFmtId="0" fontId="3" fillId="5" borderId="1" xfId="0" applyFont="1" applyFill="1" applyBorder="1" applyAlignment="1">
      <alignment horizontal="center" vertical="top" wrapText="1"/>
    </xf>
    <xf numFmtId="0" fontId="12" fillId="5" borderId="1" xfId="0" applyFont="1" applyFill="1" applyBorder="1"/>
    <xf numFmtId="0" fontId="9" fillId="5" borderId="35" xfId="0" applyFont="1" applyFill="1" applyBorder="1" applyAlignment="1">
      <alignment horizontal="center" vertical="center"/>
    </xf>
    <xf numFmtId="0" fontId="3" fillId="5" borderId="1" xfId="0" applyFont="1" applyFill="1" applyBorder="1" applyAlignment="1">
      <alignment horizontal="center" vertical="center" wrapText="1"/>
    </xf>
    <xf numFmtId="0" fontId="17" fillId="5" borderId="1" xfId="0" applyFont="1" applyFill="1" applyBorder="1"/>
    <xf numFmtId="0" fontId="3" fillId="5" borderId="35" xfId="0" applyFont="1" applyFill="1" applyBorder="1" applyAlignment="1">
      <alignment horizontal="center" vertical="top" wrapText="1"/>
    </xf>
    <xf numFmtId="164" fontId="17" fillId="5" borderId="35" xfId="0" applyNumberFormat="1" applyFont="1" applyFill="1" applyBorder="1" applyAlignment="1">
      <alignment horizontal="center" vertical="center"/>
    </xf>
    <xf numFmtId="0" fontId="3" fillId="5" borderId="36" xfId="0" applyFont="1" applyFill="1" applyBorder="1" applyAlignment="1">
      <alignment horizontal="center" vertical="top" wrapText="1"/>
    </xf>
    <xf numFmtId="0" fontId="9" fillId="5" borderId="1" xfId="0" applyFont="1" applyFill="1" applyBorder="1" applyAlignment="1">
      <alignment horizontal="center" vertical="center"/>
    </xf>
    <xf numFmtId="164" fontId="3" fillId="5" borderId="1" xfId="0" applyNumberFormat="1" applyFont="1" applyFill="1" applyBorder="1" applyAlignment="1">
      <alignment horizontal="center" vertical="center" wrapText="1"/>
    </xf>
    <xf numFmtId="164" fontId="9" fillId="5" borderId="1" xfId="0" applyNumberFormat="1" applyFont="1" applyFill="1" applyBorder="1" applyAlignment="1">
      <alignment horizontal="center" vertical="center"/>
    </xf>
    <xf numFmtId="0" fontId="22" fillId="5" borderId="37" xfId="0" applyFont="1" applyFill="1" applyBorder="1" applyAlignment="1">
      <alignment horizontal="left" vertical="top" wrapText="1"/>
    </xf>
    <xf numFmtId="0" fontId="16" fillId="5" borderId="1" xfId="0" applyFont="1" applyFill="1" applyBorder="1"/>
    <xf numFmtId="0" fontId="15" fillId="2" borderId="28" xfId="0" applyFont="1" applyFill="1" applyBorder="1" applyAlignment="1">
      <alignment vertical="center" wrapText="1"/>
    </xf>
    <xf numFmtId="0" fontId="15" fillId="2" borderId="35" xfId="0" applyFont="1" applyFill="1" applyBorder="1" applyAlignment="1">
      <alignment vertical="center" wrapText="1"/>
    </xf>
    <xf numFmtId="0" fontId="15" fillId="2" borderId="37" xfId="0" applyFont="1" applyFill="1" applyBorder="1" applyAlignment="1">
      <alignment vertical="center" wrapText="1"/>
    </xf>
    <xf numFmtId="0" fontId="8" fillId="0" borderId="0" xfId="0" applyFont="1" applyBorder="1"/>
    <xf numFmtId="0" fontId="26" fillId="0" borderId="0" xfId="0" applyFont="1"/>
    <xf numFmtId="1" fontId="8" fillId="5" borderId="38" xfId="0" applyNumberFormat="1" applyFont="1" applyFill="1" applyBorder="1" applyAlignment="1">
      <alignment horizontal="center" vertical="center"/>
    </xf>
    <xf numFmtId="1" fontId="1" fillId="5" borderId="1" xfId="0" applyNumberFormat="1" applyFont="1" applyFill="1" applyBorder="1" applyAlignment="1">
      <alignment horizontal="center" vertical="center"/>
    </xf>
    <xf numFmtId="0" fontId="20" fillId="0" borderId="29" xfId="0" applyFont="1" applyFill="1" applyBorder="1" applyAlignment="1">
      <alignment horizontal="left" vertical="center" wrapText="1"/>
    </xf>
    <xf numFmtId="0" fontId="3" fillId="4" borderId="39" xfId="0" applyFont="1" applyFill="1" applyBorder="1" applyAlignment="1">
      <alignment horizontal="center" vertical="center"/>
    </xf>
    <xf numFmtId="0" fontId="8" fillId="3" borderId="28" xfId="0" applyFont="1" applyFill="1" applyBorder="1" applyAlignment="1">
      <alignment horizontal="center" vertical="center" wrapText="1"/>
    </xf>
    <xf numFmtId="1" fontId="8" fillId="4" borderId="28" xfId="0" applyNumberFormat="1" applyFont="1" applyFill="1" applyBorder="1" applyAlignment="1">
      <alignment horizontal="center" vertical="center" wrapText="1"/>
    </xf>
    <xf numFmtId="0" fontId="12" fillId="2" borderId="28" xfId="0" applyFont="1" applyFill="1" applyBorder="1"/>
    <xf numFmtId="0" fontId="17" fillId="0" borderId="28" xfId="0" applyFont="1" applyBorder="1"/>
    <xf numFmtId="0" fontId="17" fillId="2" borderId="28" xfId="0" applyFont="1" applyFill="1" applyBorder="1"/>
    <xf numFmtId="0" fontId="17" fillId="5" borderId="28" xfId="0" applyFont="1" applyFill="1" applyBorder="1"/>
    <xf numFmtId="1" fontId="8" fillId="4" borderId="28" xfId="0" applyNumberFormat="1" applyFont="1" applyFill="1" applyBorder="1" applyAlignment="1">
      <alignment horizontal="center" vertical="center"/>
    </xf>
    <xf numFmtId="0" fontId="17" fillId="0" borderId="28" xfId="0" applyFont="1" applyFill="1" applyBorder="1"/>
    <xf numFmtId="0" fontId="16" fillId="5" borderId="28" xfId="0" applyFont="1" applyFill="1" applyBorder="1"/>
    <xf numFmtId="0" fontId="16" fillId="2" borderId="28" xfId="0" applyFont="1" applyFill="1" applyBorder="1"/>
    <xf numFmtId="0" fontId="12" fillId="0" borderId="28" xfId="0" applyFont="1" applyBorder="1"/>
    <xf numFmtId="0" fontId="1" fillId="2" borderId="28" xfId="0" applyFont="1" applyFill="1" applyBorder="1"/>
    <xf numFmtId="0" fontId="9" fillId="3" borderId="1" xfId="0" applyFont="1" applyFill="1" applyBorder="1" applyAlignment="1">
      <alignment horizontal="center" vertical="center"/>
    </xf>
    <xf numFmtId="0" fontId="27" fillId="2" borderId="12"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17" xfId="0" applyFont="1" applyFill="1" applyBorder="1" applyAlignment="1">
      <alignment horizontal="left" vertical="top" wrapText="1"/>
    </xf>
    <xf numFmtId="0" fontId="4" fillId="0" borderId="22" xfId="0" applyFont="1" applyBorder="1" applyAlignment="1">
      <alignment horizontal="justify" vertical="center" wrapText="1"/>
    </xf>
    <xf numFmtId="0" fontId="4" fillId="0" borderId="32" xfId="0" applyFont="1" applyBorder="1" applyAlignment="1">
      <alignment horizontal="justify" vertical="center" wrapText="1"/>
    </xf>
    <xf numFmtId="0" fontId="17" fillId="2"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8" fillId="2" borderId="35" xfId="0" applyFont="1" applyFill="1" applyBorder="1" applyAlignment="1">
      <alignment horizontal="center" vertical="center" wrapText="1"/>
    </xf>
    <xf numFmtId="0" fontId="17" fillId="5" borderId="28" xfId="0" applyFont="1" applyFill="1" applyBorder="1" applyAlignment="1">
      <alignment wrapText="1"/>
    </xf>
    <xf numFmtId="1" fontId="1" fillId="5" borderId="28" xfId="0" applyNumberFormat="1" applyFont="1" applyFill="1" applyBorder="1" applyAlignment="1">
      <alignment horizontal="left" vertical="top" wrapText="1"/>
    </xf>
    <xf numFmtId="0" fontId="1" fillId="5" borderId="28" xfId="0" applyFont="1" applyFill="1" applyBorder="1" applyAlignment="1">
      <alignment horizontal="left" vertical="top" wrapText="1"/>
    </xf>
    <xf numFmtId="0" fontId="17" fillId="5" borderId="1" xfId="0" applyFont="1" applyFill="1" applyBorder="1" applyAlignment="1">
      <alignment vertical="top" wrapText="1"/>
    </xf>
    <xf numFmtId="0" fontId="9" fillId="5" borderId="40" xfId="0" applyFont="1" applyFill="1" applyBorder="1" applyAlignment="1">
      <alignment horizontal="left" vertical="center"/>
    </xf>
    <xf numFmtId="0" fontId="17" fillId="0" borderId="1" xfId="0" applyFont="1" applyFill="1" applyBorder="1" applyAlignment="1">
      <alignment wrapText="1"/>
    </xf>
    <xf numFmtId="0" fontId="17" fillId="4" borderId="28" xfId="0" applyFont="1" applyFill="1" applyBorder="1" applyAlignment="1">
      <alignment wrapText="1"/>
    </xf>
    <xf numFmtId="1" fontId="17" fillId="4" borderId="28" xfId="0" quotePrefix="1" applyNumberFormat="1" applyFont="1" applyFill="1" applyBorder="1" applyAlignment="1">
      <alignment horizontal="left" vertical="center" wrapText="1"/>
    </xf>
    <xf numFmtId="1" fontId="17" fillId="4" borderId="28" xfId="0" applyNumberFormat="1" applyFont="1" applyFill="1" applyBorder="1" applyAlignment="1">
      <alignment horizontal="left" vertical="top" wrapText="1"/>
    </xf>
    <xf numFmtId="0" fontId="21" fillId="0" borderId="32" xfId="0" applyFont="1" applyBorder="1" applyAlignment="1">
      <alignment horizontal="justify" vertical="center" wrapText="1"/>
    </xf>
    <xf numFmtId="0" fontId="21" fillId="0" borderId="0" xfId="0" applyFont="1" applyAlignment="1">
      <alignment wrapText="1"/>
    </xf>
    <xf numFmtId="49" fontId="2" fillId="2" borderId="13" xfId="0" applyNumberFormat="1" applyFont="1" applyFill="1" applyBorder="1" applyAlignment="1">
      <alignment horizontal="center" vertical="center" wrapText="1"/>
    </xf>
    <xf numFmtId="0" fontId="12" fillId="2" borderId="0" xfId="0" applyFont="1" applyFill="1" applyAlignment="1">
      <alignment horizontal="center" vertical="center"/>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15" xfId="0"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49" fontId="2" fillId="2" borderId="8"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5" fillId="2" borderId="19"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8" xfId="0" applyFont="1" applyFill="1" applyBorder="1" applyAlignment="1">
      <alignment horizontal="left" vertical="top" wrapText="1"/>
    </xf>
    <xf numFmtId="0" fontId="9" fillId="3" borderId="28"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wrapText="1"/>
    </xf>
    <xf numFmtId="0" fontId="13" fillId="0" borderId="3" xfId="0" applyFont="1" applyBorder="1" applyAlignment="1">
      <alignment horizontal="center"/>
    </xf>
    <xf numFmtId="0" fontId="2"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2" fillId="0" borderId="0" xfId="0" applyFont="1" applyBorder="1"/>
    <xf numFmtId="0" fontId="12" fillId="2" borderId="0" xfId="0" applyFont="1" applyFill="1" applyBorder="1"/>
    <xf numFmtId="0" fontId="17" fillId="0" borderId="0" xfId="0" applyFont="1" applyBorder="1"/>
    <xf numFmtId="0" fontId="12" fillId="8" borderId="1" xfId="0" applyFont="1" applyFill="1" applyBorder="1"/>
    <xf numFmtId="0" fontId="17" fillId="8" borderId="1" xfId="0" applyFont="1" applyFill="1" applyBorder="1"/>
    <xf numFmtId="2" fontId="17" fillId="8" borderId="1" xfId="0" applyNumberFormat="1" applyFont="1" applyFill="1" applyBorder="1"/>
    <xf numFmtId="0" fontId="17" fillId="9" borderId="1" xfId="0" applyFont="1"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L147"/>
  <sheetViews>
    <sheetView tabSelected="1" topLeftCell="D14" zoomScale="88" zoomScaleNormal="88" zoomScaleSheetLayoutView="100" workbookViewId="0">
      <selection activeCell="Q17" sqref="Q17"/>
    </sheetView>
  </sheetViews>
  <sheetFormatPr defaultColWidth="9.109375" defaultRowHeight="14.4" x14ac:dyDescent="0.3"/>
  <cols>
    <col min="1" max="1" width="6.44140625" style="9" customWidth="1"/>
    <col min="2" max="2" width="87.77734375" style="9" customWidth="1"/>
    <col min="3" max="3" width="9" style="8" customWidth="1"/>
    <col min="4" max="6" width="9" style="185" customWidth="1"/>
    <col min="7" max="7" width="30.109375" style="51" customWidth="1"/>
    <col min="8" max="8" width="29.6640625" style="53" customWidth="1"/>
    <col min="9" max="9" width="18.88671875" style="9" customWidth="1"/>
    <col min="10" max="10" width="32.5546875" style="9" customWidth="1"/>
    <col min="11" max="11" width="17.6640625" style="9" customWidth="1"/>
    <col min="12" max="12" width="9.109375" style="9"/>
    <col min="13" max="13" width="12.5546875" style="9" customWidth="1"/>
    <col min="14" max="14" width="11.5546875" style="9" customWidth="1"/>
    <col min="15" max="15" width="10.109375" style="9" customWidth="1"/>
    <col min="16" max="16" width="10.88671875" style="9" customWidth="1"/>
    <col min="17" max="17" width="12.44140625" style="9" customWidth="1"/>
    <col min="18" max="16384" width="9.109375" style="9"/>
  </cols>
  <sheetData>
    <row r="2" spans="1:20" s="8" customFormat="1" ht="23.55" customHeight="1" x14ac:dyDescent="0.3">
      <c r="B2" s="274" t="s">
        <v>0</v>
      </c>
      <c r="C2" s="274"/>
      <c r="D2" s="140"/>
      <c r="E2" s="140"/>
      <c r="F2" s="140"/>
      <c r="G2" s="51"/>
      <c r="H2" s="52"/>
    </row>
    <row r="3" spans="1:20" s="8" customFormat="1" ht="31.8" customHeight="1" thickBot="1" x14ac:dyDescent="0.35">
      <c r="B3" s="275" t="s">
        <v>1</v>
      </c>
      <c r="C3" s="275"/>
      <c r="D3" s="186"/>
      <c r="E3" s="186"/>
      <c r="F3" s="186"/>
      <c r="G3" s="51"/>
      <c r="H3" s="52"/>
    </row>
    <row r="4" spans="1:20" ht="98.4" customHeight="1" thickBot="1" x14ac:dyDescent="0.4">
      <c r="B4" s="276" t="s">
        <v>40</v>
      </c>
      <c r="C4" s="277"/>
      <c r="D4" s="142"/>
      <c r="E4" s="142"/>
      <c r="F4" s="142"/>
    </row>
    <row r="5" spans="1:20" ht="15" thickBot="1" x14ac:dyDescent="0.35">
      <c r="B5" s="10"/>
      <c r="C5" s="10"/>
      <c r="D5" s="10"/>
      <c r="E5" s="10"/>
      <c r="F5" s="10"/>
    </row>
    <row r="6" spans="1:20" ht="92.4" customHeight="1" thickBot="1" x14ac:dyDescent="0.35">
      <c r="B6" s="11" t="s">
        <v>47</v>
      </c>
      <c r="C6" s="10"/>
      <c r="D6" s="10"/>
      <c r="E6" s="10"/>
      <c r="F6" s="10"/>
    </row>
    <row r="7" spans="1:20" ht="31.5" customHeight="1" thickBot="1" x14ac:dyDescent="0.35">
      <c r="A7" s="278" t="s">
        <v>2</v>
      </c>
      <c r="B7" s="279"/>
      <c r="C7" s="279"/>
      <c r="D7" s="143"/>
      <c r="E7" s="143"/>
      <c r="F7" s="143"/>
      <c r="G7" s="12"/>
      <c r="H7" s="54"/>
    </row>
    <row r="8" spans="1:20" ht="58.2" thickBot="1" x14ac:dyDescent="0.35">
      <c r="A8" s="28" t="s">
        <v>3</v>
      </c>
      <c r="B8" s="29" t="s">
        <v>4</v>
      </c>
      <c r="C8" s="146" t="s">
        <v>5</v>
      </c>
      <c r="D8" s="164" t="s">
        <v>82</v>
      </c>
      <c r="E8" s="164" t="s">
        <v>83</v>
      </c>
      <c r="F8" s="164" t="s">
        <v>84</v>
      </c>
      <c r="G8" s="271" t="s">
        <v>85</v>
      </c>
      <c r="H8" s="272"/>
      <c r="I8" s="273"/>
      <c r="J8" s="218" t="s">
        <v>86</v>
      </c>
      <c r="K8" s="230" t="s">
        <v>87</v>
      </c>
    </row>
    <row r="9" spans="1:20" s="13" customFormat="1" ht="33.6" customHeight="1" thickBot="1" x14ac:dyDescent="0.4">
      <c r="A9" s="252" t="s">
        <v>6</v>
      </c>
      <c r="B9" s="253"/>
      <c r="C9" s="147">
        <f>SUM(C10+C37+C53+C58+C69)</f>
        <v>100</v>
      </c>
      <c r="D9" s="165"/>
      <c r="E9" s="165"/>
      <c r="F9" s="165"/>
      <c r="G9" s="209"/>
      <c r="H9" s="211"/>
      <c r="I9" s="210"/>
      <c r="K9" s="187"/>
    </row>
    <row r="10" spans="1:20" s="14" customFormat="1" ht="33" customHeight="1" thickBot="1" x14ac:dyDescent="0.35">
      <c r="A10" s="30">
        <v>1</v>
      </c>
      <c r="B10" s="31" t="s">
        <v>15</v>
      </c>
      <c r="C10" s="66">
        <f>C11+C19+C25+C29+C33</f>
        <v>50</v>
      </c>
      <c r="D10" s="166"/>
      <c r="E10" s="166"/>
      <c r="F10" s="166"/>
      <c r="G10" s="166"/>
      <c r="H10" s="166"/>
      <c r="I10" s="166"/>
      <c r="J10" s="219"/>
      <c r="K10" s="166"/>
    </row>
    <row r="11" spans="1:20" s="16" customFormat="1" ht="58.2" thickBot="1" x14ac:dyDescent="0.35">
      <c r="A11" s="15" t="s">
        <v>7</v>
      </c>
      <c r="B11" s="46" t="s">
        <v>104</v>
      </c>
      <c r="C11" s="67">
        <f>MAX(C12:C15)</f>
        <v>15</v>
      </c>
      <c r="D11" s="167"/>
      <c r="E11" s="167"/>
      <c r="F11" s="167"/>
      <c r="G11" s="197"/>
      <c r="H11" s="167"/>
      <c r="I11" s="167"/>
      <c r="J11" s="240" t="s">
        <v>100</v>
      </c>
      <c r="K11" s="167"/>
      <c r="M11" s="283" t="s">
        <v>113</v>
      </c>
      <c r="N11" s="283"/>
      <c r="O11" s="283"/>
      <c r="P11" s="283"/>
      <c r="Q11" s="283"/>
      <c r="R11" s="280"/>
      <c r="S11" s="280"/>
      <c r="T11" s="280"/>
    </row>
    <row r="12" spans="1:20" s="17" customFormat="1" ht="97.2" thickBot="1" x14ac:dyDescent="0.35">
      <c r="A12" s="263"/>
      <c r="B12" s="136" t="s">
        <v>105</v>
      </c>
      <c r="C12" s="69"/>
      <c r="D12" s="168"/>
      <c r="E12" s="168"/>
      <c r="F12" s="168"/>
      <c r="G12" s="251"/>
      <c r="H12" s="88"/>
      <c r="I12" s="189"/>
      <c r="J12" s="220"/>
      <c r="K12" s="189"/>
      <c r="M12" s="283" t="s">
        <v>114</v>
      </c>
      <c r="N12" s="283">
        <v>-2.5999999999999999E-2</v>
      </c>
      <c r="O12" s="283"/>
      <c r="P12" s="283" t="s">
        <v>115</v>
      </c>
      <c r="Q12" s="283">
        <f>0</f>
        <v>0</v>
      </c>
      <c r="R12" s="281"/>
      <c r="S12" s="281"/>
      <c r="T12" s="281"/>
    </row>
    <row r="13" spans="1:20" s="18" customFormat="1" ht="166.2" thickBot="1" x14ac:dyDescent="0.35">
      <c r="A13" s="264"/>
      <c r="B13" s="234" t="s">
        <v>101</v>
      </c>
      <c r="C13" s="69">
        <v>15</v>
      </c>
      <c r="D13" s="168"/>
      <c r="E13" s="168"/>
      <c r="F13" s="168"/>
      <c r="G13" s="163" t="s">
        <v>110</v>
      </c>
      <c r="H13" s="103"/>
      <c r="I13" s="190"/>
      <c r="J13" s="221"/>
      <c r="K13" s="190"/>
      <c r="M13" s="284" t="s">
        <v>116</v>
      </c>
      <c r="N13" s="284">
        <v>-8.0000000000000002E-3</v>
      </c>
      <c r="O13" s="284"/>
      <c r="P13" s="284" t="s">
        <v>117</v>
      </c>
      <c r="Q13" s="285">
        <f>Q12+(N13-N12)*(Q14-Q12)/(N14-N12)</f>
        <v>4.5762711864406773</v>
      </c>
      <c r="R13" s="282"/>
      <c r="S13" s="282"/>
      <c r="T13" s="282"/>
    </row>
    <row r="14" spans="1:20" s="18" customFormat="1" ht="45.6" customHeight="1" thickBot="1" x14ac:dyDescent="0.35">
      <c r="A14" s="264"/>
      <c r="B14" s="248" t="s">
        <v>106</v>
      </c>
      <c r="C14" s="68"/>
      <c r="D14" s="169"/>
      <c r="E14" s="169"/>
      <c r="F14" s="169"/>
      <c r="G14" s="238"/>
      <c r="H14" s="89"/>
      <c r="I14" s="190"/>
      <c r="J14" s="221"/>
      <c r="K14" s="190"/>
      <c r="M14" s="284" t="s">
        <v>118</v>
      </c>
      <c r="N14" s="284">
        <v>3.3000000000000002E-2</v>
      </c>
      <c r="O14" s="284"/>
      <c r="P14" s="284" t="s">
        <v>119</v>
      </c>
      <c r="Q14" s="284">
        <v>15</v>
      </c>
    </row>
    <row r="15" spans="1:20" s="18" customFormat="1" ht="165.6" x14ac:dyDescent="0.3">
      <c r="A15" s="264"/>
      <c r="B15" s="237" t="s">
        <v>102</v>
      </c>
      <c r="C15" s="69">
        <v>15</v>
      </c>
      <c r="D15" s="168"/>
      <c r="E15" s="168"/>
      <c r="F15" s="168"/>
      <c r="G15" s="163" t="s">
        <v>111</v>
      </c>
      <c r="H15" s="89"/>
      <c r="I15" s="190"/>
      <c r="J15" s="221"/>
      <c r="K15" s="190"/>
      <c r="M15" s="286" t="s">
        <v>120</v>
      </c>
      <c r="N15" s="286"/>
      <c r="O15" s="286"/>
      <c r="P15" s="286"/>
      <c r="Q15" s="286"/>
    </row>
    <row r="16" spans="1:20" s="18" customFormat="1" ht="43.8" customHeight="1" x14ac:dyDescent="0.3">
      <c r="A16" s="264"/>
      <c r="B16" s="249" t="s">
        <v>107</v>
      </c>
      <c r="C16" s="68"/>
      <c r="D16" s="169"/>
      <c r="E16" s="169"/>
      <c r="F16" s="169"/>
      <c r="G16" s="238"/>
      <c r="H16" s="89"/>
      <c r="I16" s="190"/>
      <c r="J16" s="221"/>
      <c r="K16" s="190"/>
      <c r="M16" s="286" t="s">
        <v>114</v>
      </c>
      <c r="N16" s="286">
        <v>-3.1E-2</v>
      </c>
      <c r="O16" s="286"/>
      <c r="P16" s="286" t="s">
        <v>115</v>
      </c>
      <c r="Q16" s="286">
        <f>0</f>
        <v>0</v>
      </c>
    </row>
    <row r="17" spans="1:17" s="18" customFormat="1" ht="90.6" customHeight="1" x14ac:dyDescent="0.3">
      <c r="A17" s="250"/>
      <c r="B17" s="249" t="s">
        <v>103</v>
      </c>
      <c r="C17" s="68"/>
      <c r="D17" s="169"/>
      <c r="E17" s="169"/>
      <c r="F17" s="169"/>
      <c r="G17" s="238"/>
      <c r="H17" s="89"/>
      <c r="I17" s="190"/>
      <c r="J17" s="221"/>
      <c r="K17" s="190"/>
      <c r="M17" s="286" t="s">
        <v>116</v>
      </c>
      <c r="N17" s="286">
        <v>-8.0000000000000002E-3</v>
      </c>
      <c r="O17" s="286"/>
      <c r="P17" s="286" t="s">
        <v>117</v>
      </c>
      <c r="Q17" s="286">
        <f>Q16+(N17-N16)*(Q18-Q16)/(N18-N16)</f>
        <v>3.4499999999999997</v>
      </c>
    </row>
    <row r="18" spans="1:17" s="18" customFormat="1" ht="19.2" customHeight="1" x14ac:dyDescent="0.3">
      <c r="A18" s="55"/>
      <c r="B18" s="107" t="s">
        <v>73</v>
      </c>
      <c r="C18" s="68"/>
      <c r="D18" s="169"/>
      <c r="E18" s="169"/>
      <c r="F18" s="169"/>
      <c r="G18" s="153"/>
      <c r="H18" s="89"/>
      <c r="I18" s="190"/>
      <c r="J18" s="221"/>
      <c r="K18" s="190"/>
      <c r="M18" s="286" t="s">
        <v>118</v>
      </c>
      <c r="N18" s="286">
        <v>6.9000000000000006E-2</v>
      </c>
      <c r="O18" s="286"/>
      <c r="P18" s="286" t="s">
        <v>119</v>
      </c>
      <c r="Q18" s="286">
        <v>15</v>
      </c>
    </row>
    <row r="19" spans="1:17" s="18" customFormat="1" ht="15" thickBot="1" x14ac:dyDescent="0.35">
      <c r="A19" s="127" t="s">
        <v>8</v>
      </c>
      <c r="B19" s="101" t="s">
        <v>48</v>
      </c>
      <c r="C19" s="102">
        <f>C20+C23</f>
        <v>10</v>
      </c>
      <c r="D19" s="125"/>
      <c r="E19" s="125"/>
      <c r="F19" s="125"/>
      <c r="G19" s="125"/>
      <c r="H19" s="125"/>
      <c r="I19" s="125"/>
      <c r="J19" s="125"/>
      <c r="K19" s="125"/>
    </row>
    <row r="20" spans="1:17" s="16" customFormat="1" ht="210" customHeight="1" thickBot="1" x14ac:dyDescent="0.35">
      <c r="A20" s="58" t="s">
        <v>57</v>
      </c>
      <c r="B20" s="99" t="s">
        <v>58</v>
      </c>
      <c r="C20" s="112">
        <v>5</v>
      </c>
      <c r="D20" s="170"/>
      <c r="E20" s="170"/>
      <c r="F20" s="170"/>
      <c r="G20" s="195" t="s">
        <v>78</v>
      </c>
      <c r="H20" s="196" t="s">
        <v>66</v>
      </c>
      <c r="I20" s="197"/>
      <c r="J20" s="241" t="s">
        <v>93</v>
      </c>
      <c r="K20" s="197"/>
    </row>
    <row r="21" spans="1:17" s="18" customFormat="1" ht="96.6" x14ac:dyDescent="0.3">
      <c r="A21" s="105"/>
      <c r="B21" s="19" t="s">
        <v>88</v>
      </c>
      <c r="C21" s="100">
        <v>5</v>
      </c>
      <c r="D21" s="169"/>
      <c r="E21" s="169"/>
      <c r="F21" s="169"/>
      <c r="G21" s="154"/>
      <c r="H21" s="117">
        <f>((10-0)*5/(10-0))</f>
        <v>5</v>
      </c>
      <c r="I21" s="190"/>
      <c r="J21" s="221"/>
      <c r="K21" s="190"/>
    </row>
    <row r="22" spans="1:17" s="20" customFormat="1" ht="55.2" x14ac:dyDescent="0.3">
      <c r="A22" s="106"/>
      <c r="B22" s="47" t="s">
        <v>68</v>
      </c>
      <c r="C22" s="122"/>
      <c r="D22" s="171"/>
      <c r="E22" s="171"/>
      <c r="F22" s="171"/>
      <c r="G22" s="154"/>
      <c r="H22" s="117">
        <f>((0-0)*5/(10-0))</f>
        <v>0</v>
      </c>
      <c r="I22" s="113"/>
      <c r="J22" s="222"/>
      <c r="K22" s="113"/>
    </row>
    <row r="23" spans="1:17" s="20" customFormat="1" ht="204.6" customHeight="1" x14ac:dyDescent="0.3">
      <c r="A23" s="124" t="s">
        <v>59</v>
      </c>
      <c r="B23" s="121" t="s">
        <v>70</v>
      </c>
      <c r="C23" s="102">
        <v>5</v>
      </c>
      <c r="D23" s="125"/>
      <c r="E23" s="125"/>
      <c r="F23" s="125"/>
      <c r="G23" s="198">
        <v>5</v>
      </c>
      <c r="H23" s="199" t="str">
        <f>IF(C23&gt;0,"DA","NU")</f>
        <v>DA</v>
      </c>
      <c r="I23" s="200"/>
      <c r="J23" s="239" t="s">
        <v>94</v>
      </c>
      <c r="K23" s="200"/>
    </row>
    <row r="24" spans="1:17" s="20" customFormat="1" ht="22.8" customHeight="1" thickBot="1" x14ac:dyDescent="0.35">
      <c r="A24" s="106"/>
      <c r="B24" s="107" t="s">
        <v>49</v>
      </c>
      <c r="C24" s="123"/>
      <c r="D24" s="172"/>
      <c r="E24" s="172"/>
      <c r="F24" s="172"/>
      <c r="G24" s="155">
        <v>0</v>
      </c>
      <c r="H24" s="88" t="str">
        <f>IF(C24&gt;0,"DA","NU")</f>
        <v>NU</v>
      </c>
      <c r="I24" s="113"/>
      <c r="J24" s="222"/>
      <c r="K24" s="113"/>
    </row>
    <row r="25" spans="1:17" s="16" customFormat="1" ht="51" customHeight="1" thickBot="1" x14ac:dyDescent="0.35">
      <c r="A25" s="44" t="s">
        <v>9</v>
      </c>
      <c r="B25" s="45" t="s">
        <v>71</v>
      </c>
      <c r="C25" s="71">
        <f>C26+C27</f>
        <v>5</v>
      </c>
      <c r="D25" s="170"/>
      <c r="E25" s="170"/>
      <c r="F25" s="170"/>
      <c r="G25" s="201"/>
      <c r="H25" s="196"/>
      <c r="I25" s="197"/>
      <c r="J25" s="240" t="s">
        <v>92</v>
      </c>
      <c r="K25" s="197"/>
    </row>
    <row r="26" spans="1:17" s="18" customFormat="1" ht="28.2" thickBot="1" x14ac:dyDescent="0.35">
      <c r="A26" s="265"/>
      <c r="B26" s="234" t="s">
        <v>79</v>
      </c>
      <c r="C26" s="148">
        <v>5</v>
      </c>
      <c r="D26" s="173"/>
      <c r="E26" s="173"/>
      <c r="F26" s="173"/>
      <c r="G26" s="153">
        <v>5</v>
      </c>
      <c r="H26" s="89" t="str">
        <f>IF(C26&gt;0,"DA","NU")</f>
        <v>DA</v>
      </c>
      <c r="I26" s="190"/>
      <c r="J26" s="221"/>
      <c r="K26" s="190"/>
    </row>
    <row r="27" spans="1:17" s="18" customFormat="1" ht="42" thickBot="1" x14ac:dyDescent="0.35">
      <c r="A27" s="259"/>
      <c r="B27" s="235" t="s">
        <v>74</v>
      </c>
      <c r="C27" s="149">
        <v>0</v>
      </c>
      <c r="D27" s="173"/>
      <c r="E27" s="173"/>
      <c r="F27" s="173"/>
      <c r="G27" s="153">
        <v>0</v>
      </c>
      <c r="H27" s="89" t="str">
        <f t="shared" ref="H27" si="0">IF(C27&gt;0,"DA","NU")</f>
        <v>NU</v>
      </c>
      <c r="I27" s="190"/>
      <c r="J27" s="221"/>
      <c r="K27" s="190"/>
    </row>
    <row r="28" spans="1:17" s="18" customFormat="1" x14ac:dyDescent="0.3">
      <c r="A28" s="259"/>
      <c r="B28" s="108" t="s">
        <v>56</v>
      </c>
      <c r="C28" s="144"/>
      <c r="D28" s="173"/>
      <c r="E28" s="173"/>
      <c r="F28" s="173"/>
      <c r="G28" s="153"/>
      <c r="H28" s="89"/>
      <c r="I28" s="190"/>
      <c r="J28" s="221"/>
      <c r="K28" s="190"/>
    </row>
    <row r="29" spans="1:17" s="20" customFormat="1" ht="43.2" x14ac:dyDescent="0.3">
      <c r="A29" s="98" t="s">
        <v>14</v>
      </c>
      <c r="B29" s="232" t="s">
        <v>72</v>
      </c>
      <c r="C29" s="150">
        <f>MAX(C30:C31)</f>
        <v>15</v>
      </c>
      <c r="D29" s="137"/>
      <c r="E29" s="137"/>
      <c r="F29" s="137"/>
      <c r="G29" s="202"/>
      <c r="H29" s="200"/>
      <c r="I29" s="200"/>
      <c r="J29" s="239" t="s">
        <v>95</v>
      </c>
      <c r="K29" s="200"/>
    </row>
    <row r="30" spans="1:17" s="20" customFormat="1" x14ac:dyDescent="0.3">
      <c r="A30" s="134"/>
      <c r="B30" s="236" t="s">
        <v>108</v>
      </c>
      <c r="C30" s="151">
        <v>15</v>
      </c>
      <c r="D30" s="138"/>
      <c r="E30" s="138"/>
      <c r="F30" s="138"/>
      <c r="G30" s="156"/>
      <c r="H30" s="126" t="str">
        <f>IF(C30&gt;1,"DA","NU")</f>
        <v>DA</v>
      </c>
      <c r="I30" s="113"/>
      <c r="J30" s="222"/>
      <c r="K30" s="113"/>
    </row>
    <row r="31" spans="1:17" s="20" customFormat="1" x14ac:dyDescent="0.3">
      <c r="A31" s="134"/>
      <c r="B31" s="236" t="s">
        <v>109</v>
      </c>
      <c r="C31" s="151">
        <v>1</v>
      </c>
      <c r="D31" s="138"/>
      <c r="E31" s="138"/>
      <c r="F31" s="138"/>
      <c r="G31" s="156"/>
      <c r="H31" s="126" t="str">
        <f>IF(C31&gt;1,"DA","NU")</f>
        <v>NU</v>
      </c>
      <c r="I31" s="113"/>
      <c r="J31" s="222"/>
      <c r="K31" s="113"/>
    </row>
    <row r="32" spans="1:17" s="20" customFormat="1" x14ac:dyDescent="0.3">
      <c r="A32" s="134"/>
      <c r="B32" s="50" t="s">
        <v>39</v>
      </c>
      <c r="C32" s="152"/>
      <c r="D32" s="135"/>
      <c r="E32" s="135"/>
      <c r="F32" s="135"/>
      <c r="G32" s="156"/>
      <c r="H32" s="113"/>
      <c r="I32" s="113"/>
      <c r="J32" s="222"/>
      <c r="K32" s="113"/>
    </row>
    <row r="33" spans="1:64" s="20" customFormat="1" ht="43.8" thickBot="1" x14ac:dyDescent="0.35">
      <c r="A33" s="98" t="s">
        <v>75</v>
      </c>
      <c r="B33" s="233" t="s">
        <v>34</v>
      </c>
      <c r="C33" s="133">
        <f>C34+C35</f>
        <v>5</v>
      </c>
      <c r="D33" s="125"/>
      <c r="E33" s="125"/>
      <c r="F33" s="125"/>
      <c r="G33" s="201"/>
      <c r="H33" s="200"/>
      <c r="I33" s="200"/>
      <c r="J33" s="239" t="s">
        <v>95</v>
      </c>
      <c r="K33" s="200"/>
    </row>
    <row r="34" spans="1:64" s="20" customFormat="1" ht="41.4" x14ac:dyDescent="0.3">
      <c r="A34" s="266"/>
      <c r="B34" s="2" t="s">
        <v>89</v>
      </c>
      <c r="C34" s="72">
        <v>5</v>
      </c>
      <c r="D34" s="172"/>
      <c r="E34" s="172"/>
      <c r="F34" s="172"/>
      <c r="G34" s="157">
        <v>5</v>
      </c>
      <c r="H34" s="141" t="str">
        <f>IF(C34&gt;0,"DA","NU")</f>
        <v>DA</v>
      </c>
      <c r="I34" s="113"/>
      <c r="J34" s="222"/>
      <c r="K34" s="113"/>
    </row>
    <row r="35" spans="1:64" s="20" customFormat="1" x14ac:dyDescent="0.3">
      <c r="A35" s="266"/>
      <c r="B35" s="1" t="s">
        <v>35</v>
      </c>
      <c r="C35" s="70">
        <v>0</v>
      </c>
      <c r="D35" s="172"/>
      <c r="E35" s="172"/>
      <c r="F35" s="172"/>
      <c r="G35" s="153">
        <v>0</v>
      </c>
      <c r="H35" s="141" t="str">
        <f>IF(C35&gt;0,"DA","NU")</f>
        <v>NU</v>
      </c>
      <c r="I35" s="113"/>
      <c r="J35" s="222"/>
      <c r="K35" s="113"/>
    </row>
    <row r="36" spans="1:64" s="20" customFormat="1" ht="15" thickBot="1" x14ac:dyDescent="0.35">
      <c r="A36" s="267"/>
      <c r="B36" s="50" t="s">
        <v>39</v>
      </c>
      <c r="C36" s="70"/>
      <c r="D36" s="172"/>
      <c r="E36" s="172"/>
      <c r="F36" s="172"/>
      <c r="G36" s="153"/>
      <c r="H36" s="88"/>
      <c r="I36" s="113"/>
      <c r="J36" s="222"/>
      <c r="K36" s="113"/>
    </row>
    <row r="37" spans="1:64" s="18" customFormat="1" ht="20.399999999999999" customHeight="1" thickBot="1" x14ac:dyDescent="0.35">
      <c r="A37" s="43" t="s">
        <v>11</v>
      </c>
      <c r="B37" s="42" t="s">
        <v>17</v>
      </c>
      <c r="C37" s="73">
        <f>C38+C43</f>
        <v>8</v>
      </c>
      <c r="D37" s="174"/>
      <c r="E37" s="174"/>
      <c r="F37" s="174"/>
      <c r="G37" s="174"/>
      <c r="H37" s="174"/>
      <c r="I37" s="174"/>
      <c r="J37" s="224"/>
      <c r="K37" s="174"/>
    </row>
    <row r="38" spans="1:64" s="18" customFormat="1" ht="73.8" customHeight="1" thickBot="1" x14ac:dyDescent="0.35">
      <c r="A38" s="41" t="s">
        <v>25</v>
      </c>
      <c r="B38" s="243" t="s">
        <v>29</v>
      </c>
      <c r="C38" s="214">
        <v>3</v>
      </c>
      <c r="D38" s="175"/>
      <c r="E38" s="175"/>
      <c r="F38" s="175"/>
      <c r="G38" s="203" t="s">
        <v>80</v>
      </c>
      <c r="H38" s="196" t="s">
        <v>60</v>
      </c>
      <c r="I38" s="242" t="s">
        <v>61</v>
      </c>
      <c r="J38" s="239" t="s">
        <v>96</v>
      </c>
      <c r="K38" s="200"/>
    </row>
    <row r="39" spans="1:64" s="18" customFormat="1" ht="21" customHeight="1" x14ac:dyDescent="0.3">
      <c r="A39" s="119"/>
      <c r="B39" s="268" t="s">
        <v>67</v>
      </c>
      <c r="C39" s="215"/>
      <c r="D39" s="175"/>
      <c r="E39" s="175"/>
      <c r="F39" s="175"/>
      <c r="G39" s="203"/>
      <c r="H39" s="199">
        <f>((15-2)*3/(15-2))</f>
        <v>3</v>
      </c>
      <c r="I39" s="204">
        <f>((20-7)*3/(20-7))</f>
        <v>3</v>
      </c>
      <c r="J39" s="223"/>
      <c r="K39" s="200"/>
    </row>
    <row r="40" spans="1:64" s="18" customFormat="1" ht="21" customHeight="1" x14ac:dyDescent="0.3">
      <c r="A40" s="119"/>
      <c r="B40" s="269"/>
      <c r="C40" s="175"/>
      <c r="D40" s="175"/>
      <c r="E40" s="175"/>
      <c r="F40" s="175"/>
      <c r="G40" s="203"/>
      <c r="H40" s="205">
        <f>((12-2)*3/(15-2))</f>
        <v>2.3076923076923075</v>
      </c>
      <c r="I40" s="206">
        <f>((17-7)*3/(20-7))</f>
        <v>2.3076923076923075</v>
      </c>
      <c r="J40" s="223"/>
      <c r="K40" s="200"/>
    </row>
    <row r="41" spans="1:64" s="57" customFormat="1" ht="52.2" customHeight="1" x14ac:dyDescent="0.3">
      <c r="A41" s="56"/>
      <c r="B41" s="270"/>
      <c r="C41" s="115"/>
      <c r="D41" s="115"/>
      <c r="E41" s="115"/>
      <c r="F41" s="115"/>
      <c r="G41" s="158"/>
      <c r="H41" s="132">
        <f>((7-2)*3/(15-2))</f>
        <v>1.1538461538461537</v>
      </c>
      <c r="I41" s="192">
        <f>((12-7)*3/(20-7))</f>
        <v>1.1538461538461537</v>
      </c>
      <c r="J41" s="225"/>
      <c r="K41" s="24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4"/>
      <c r="BC41" s="114"/>
      <c r="BD41" s="114"/>
      <c r="BE41" s="114"/>
      <c r="BF41" s="114"/>
      <c r="BG41" s="114"/>
      <c r="BH41" s="114"/>
      <c r="BI41" s="114"/>
      <c r="BJ41" s="114"/>
      <c r="BK41" s="114"/>
      <c r="BL41" s="114"/>
    </row>
    <row r="42" spans="1:64" s="57" customFormat="1" ht="39" customHeight="1" thickBot="1" x14ac:dyDescent="0.35">
      <c r="A42" s="56"/>
      <c r="B42" s="231" t="s">
        <v>90</v>
      </c>
      <c r="C42" s="115"/>
      <c r="D42" s="115"/>
      <c r="E42" s="115"/>
      <c r="F42" s="115"/>
      <c r="G42" s="158"/>
      <c r="H42" s="118">
        <f>((2-2)*3/(15-2))</f>
        <v>0</v>
      </c>
      <c r="I42" s="191">
        <f>((7-7)*3/(20-7))</f>
        <v>0</v>
      </c>
      <c r="J42" s="225"/>
      <c r="K42" s="116"/>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4"/>
      <c r="BK42" s="114"/>
      <c r="BL42" s="114"/>
    </row>
    <row r="43" spans="1:64" s="18" customFormat="1" ht="58.8" customHeight="1" thickBot="1" x14ac:dyDescent="0.35">
      <c r="A43" s="40" t="s">
        <v>26</v>
      </c>
      <c r="B43" s="130" t="s">
        <v>41</v>
      </c>
      <c r="C43" s="145">
        <f>MAX(C44:C48)</f>
        <v>5</v>
      </c>
      <c r="D43" s="131"/>
      <c r="E43" s="131"/>
      <c r="F43" s="131"/>
      <c r="G43" s="207" t="s">
        <v>81</v>
      </c>
      <c r="H43" s="196"/>
      <c r="I43" s="200"/>
      <c r="J43" s="239" t="s">
        <v>95</v>
      </c>
      <c r="K43" s="200"/>
    </row>
    <row r="44" spans="1:64" s="20" customFormat="1" ht="22.8" customHeight="1" thickBot="1" x14ac:dyDescent="0.35">
      <c r="A44" s="104"/>
      <c r="B44" s="62" t="s">
        <v>62</v>
      </c>
      <c r="C44" s="110">
        <v>5</v>
      </c>
      <c r="D44" s="128"/>
      <c r="E44" s="128"/>
      <c r="F44" s="128"/>
      <c r="G44" s="159"/>
      <c r="H44" s="103"/>
      <c r="I44" s="113"/>
      <c r="J44" s="222"/>
      <c r="K44" s="113"/>
    </row>
    <row r="45" spans="1:64" s="20" customFormat="1" ht="60" customHeight="1" x14ac:dyDescent="0.3">
      <c r="A45" s="257"/>
      <c r="B45" s="129" t="s">
        <v>51</v>
      </c>
      <c r="C45" s="109"/>
      <c r="D45" s="128"/>
      <c r="E45" s="128"/>
      <c r="F45" s="128"/>
      <c r="G45" s="160"/>
      <c r="H45" s="88"/>
      <c r="I45" s="113"/>
      <c r="J45" s="222"/>
      <c r="K45" s="113"/>
    </row>
    <row r="46" spans="1:64" s="20" customFormat="1" ht="17.399999999999999" customHeight="1" x14ac:dyDescent="0.3">
      <c r="A46" s="258"/>
      <c r="B46" s="62" t="s">
        <v>63</v>
      </c>
      <c r="C46" s="109">
        <v>5</v>
      </c>
      <c r="D46" s="128"/>
      <c r="E46" s="128"/>
      <c r="F46" s="128"/>
      <c r="G46" s="160"/>
      <c r="H46" s="103"/>
      <c r="I46" s="113"/>
      <c r="J46" s="222"/>
      <c r="K46" s="113"/>
    </row>
    <row r="47" spans="1:64" s="20" customFormat="1" ht="67.2" customHeight="1" x14ac:dyDescent="0.3">
      <c r="A47" s="259"/>
      <c r="B47" s="129" t="s">
        <v>52</v>
      </c>
      <c r="C47" s="110"/>
      <c r="D47" s="128"/>
      <c r="E47" s="128"/>
      <c r="F47" s="128"/>
      <c r="G47" s="161"/>
      <c r="H47" s="88"/>
      <c r="I47" s="113"/>
      <c r="J47" s="222"/>
      <c r="K47" s="113"/>
    </row>
    <row r="48" spans="1:64" s="20" customFormat="1" ht="24.6" customHeight="1" x14ac:dyDescent="0.3">
      <c r="A48" s="259"/>
      <c r="B48" s="62" t="s">
        <v>64</v>
      </c>
      <c r="C48" s="110">
        <v>5</v>
      </c>
      <c r="D48" s="128"/>
      <c r="E48" s="128"/>
      <c r="F48" s="128"/>
      <c r="G48" s="161"/>
      <c r="H48" s="103"/>
      <c r="I48" s="113"/>
      <c r="J48" s="222"/>
      <c r="K48" s="113"/>
    </row>
    <row r="49" spans="1:11" s="20" customFormat="1" ht="56.4" customHeight="1" x14ac:dyDescent="0.3">
      <c r="A49" s="259"/>
      <c r="B49" s="129" t="s">
        <v>53</v>
      </c>
      <c r="C49" s="110"/>
      <c r="D49" s="128"/>
      <c r="E49" s="128"/>
      <c r="F49" s="128"/>
      <c r="G49" s="162"/>
      <c r="H49" s="88"/>
      <c r="I49" s="113"/>
      <c r="J49" s="222"/>
      <c r="K49" s="113"/>
    </row>
    <row r="50" spans="1:11" s="20" customFormat="1" ht="67.8" customHeight="1" x14ac:dyDescent="0.3">
      <c r="A50" s="259"/>
      <c r="B50" s="111" t="s">
        <v>65</v>
      </c>
      <c r="C50" s="110"/>
      <c r="D50" s="128"/>
      <c r="E50" s="128"/>
      <c r="F50" s="128"/>
      <c r="G50" s="162"/>
      <c r="H50" s="88"/>
      <c r="I50" s="113"/>
      <c r="J50" s="222"/>
      <c r="K50" s="113"/>
    </row>
    <row r="51" spans="1:11" s="18" customFormat="1" ht="15" thickBot="1" x14ac:dyDescent="0.35">
      <c r="A51" s="260"/>
      <c r="B51" s="216" t="s">
        <v>30</v>
      </c>
      <c r="C51" s="169"/>
      <c r="D51" s="169"/>
      <c r="E51" s="169"/>
      <c r="F51" s="169"/>
      <c r="G51" s="153"/>
      <c r="H51" s="89"/>
      <c r="I51" s="190"/>
      <c r="J51" s="221"/>
      <c r="K51" s="190"/>
    </row>
    <row r="52" spans="1:11" s="18" customFormat="1" ht="15" thickBot="1" x14ac:dyDescent="0.35">
      <c r="A52" s="59"/>
      <c r="B52" s="61" t="s">
        <v>36</v>
      </c>
      <c r="C52" s="169"/>
      <c r="D52" s="169"/>
      <c r="E52" s="169"/>
      <c r="F52" s="169"/>
      <c r="G52" s="153"/>
      <c r="H52" s="89"/>
      <c r="I52" s="190"/>
      <c r="J52" s="221"/>
      <c r="K52" s="190"/>
    </row>
    <row r="53" spans="1:11" s="18" customFormat="1" ht="144" customHeight="1" thickBot="1" x14ac:dyDescent="0.35">
      <c r="A53" s="38" t="s">
        <v>16</v>
      </c>
      <c r="B53" s="39" t="s">
        <v>18</v>
      </c>
      <c r="C53" s="217">
        <f>SUM(C54:C56)</f>
        <v>15</v>
      </c>
      <c r="D53" s="176"/>
      <c r="E53" s="176"/>
      <c r="F53" s="176"/>
      <c r="G53" s="176"/>
      <c r="H53" s="176"/>
      <c r="I53" s="176"/>
      <c r="J53" s="245" t="s">
        <v>97</v>
      </c>
      <c r="K53" s="176"/>
    </row>
    <row r="54" spans="1:11" s="18" customFormat="1" ht="18.600000000000001" customHeight="1" x14ac:dyDescent="0.3">
      <c r="A54" s="261"/>
      <c r="B54" s="37" t="s">
        <v>69</v>
      </c>
      <c r="C54" s="75">
        <v>5</v>
      </c>
      <c r="D54" s="177"/>
      <c r="E54" s="177"/>
      <c r="F54" s="177"/>
      <c r="G54" s="153"/>
      <c r="H54" s="89"/>
      <c r="I54" s="190"/>
      <c r="J54" s="221"/>
      <c r="K54" s="190"/>
    </row>
    <row r="55" spans="1:11" s="18" customFormat="1" ht="36.6" customHeight="1" x14ac:dyDescent="0.3">
      <c r="A55" s="261"/>
      <c r="B55" s="21" t="s">
        <v>50</v>
      </c>
      <c r="C55" s="74">
        <v>5</v>
      </c>
      <c r="D55" s="178"/>
      <c r="E55" s="178"/>
      <c r="F55" s="178"/>
      <c r="G55" s="153"/>
      <c r="H55" s="89"/>
      <c r="I55" s="190"/>
      <c r="J55" s="221"/>
      <c r="K55" s="190"/>
    </row>
    <row r="56" spans="1:11" s="18" customFormat="1" x14ac:dyDescent="0.3">
      <c r="A56" s="261"/>
      <c r="B56" s="22" t="s">
        <v>42</v>
      </c>
      <c r="C56" s="74">
        <v>5</v>
      </c>
      <c r="D56" s="178"/>
      <c r="E56" s="178"/>
      <c r="F56" s="178"/>
      <c r="G56" s="153"/>
      <c r="H56" s="89"/>
      <c r="I56" s="190"/>
      <c r="J56" s="221"/>
      <c r="K56" s="190"/>
    </row>
    <row r="57" spans="1:11" s="18" customFormat="1" ht="15" thickBot="1" x14ac:dyDescent="0.35">
      <c r="A57" s="262"/>
      <c r="B57" s="49" t="s">
        <v>10</v>
      </c>
      <c r="C57" s="76"/>
      <c r="D57" s="178"/>
      <c r="E57" s="178"/>
      <c r="F57" s="178"/>
      <c r="G57" s="153"/>
      <c r="H57" s="89"/>
      <c r="I57" s="190"/>
      <c r="J57" s="221"/>
      <c r="K57" s="190"/>
    </row>
    <row r="58" spans="1:11" s="23" customFormat="1" ht="43.8" thickBot="1" x14ac:dyDescent="0.4">
      <c r="A58" s="34" t="s">
        <v>13</v>
      </c>
      <c r="B58" s="36" t="s">
        <v>27</v>
      </c>
      <c r="C58" s="77">
        <f>MAX(C59:C63)</f>
        <v>15</v>
      </c>
      <c r="D58" s="179"/>
      <c r="E58" s="179"/>
      <c r="F58" s="179"/>
      <c r="G58" s="179"/>
      <c r="H58" s="179"/>
      <c r="I58" s="179"/>
      <c r="J58" s="246" t="s">
        <v>98</v>
      </c>
      <c r="K58" s="179"/>
    </row>
    <row r="59" spans="1:11" s="23" customFormat="1" ht="29.4" thickBot="1" x14ac:dyDescent="0.4">
      <c r="A59" s="32" t="s">
        <v>19</v>
      </c>
      <c r="B59" s="35" t="s">
        <v>28</v>
      </c>
      <c r="C59" s="78">
        <f>MAX(C60:C61)</f>
        <v>5</v>
      </c>
      <c r="D59" s="180"/>
      <c r="E59" s="180"/>
      <c r="F59" s="180"/>
      <c r="G59" s="201"/>
      <c r="H59" s="196"/>
      <c r="I59" s="208"/>
      <c r="J59" s="226"/>
      <c r="K59" s="208"/>
    </row>
    <row r="60" spans="1:11" s="23" customFormat="1" ht="17.399999999999999" x14ac:dyDescent="0.35">
      <c r="A60" s="254"/>
      <c r="B60" s="25" t="s">
        <v>32</v>
      </c>
      <c r="C60" s="79">
        <v>5</v>
      </c>
      <c r="D60" s="93"/>
      <c r="E60" s="93"/>
      <c r="F60" s="93"/>
      <c r="G60" s="153"/>
      <c r="H60" s="88"/>
      <c r="I60" s="193"/>
      <c r="J60" s="227"/>
      <c r="K60" s="193"/>
    </row>
    <row r="61" spans="1:11" s="23" customFormat="1" ht="55.2" x14ac:dyDescent="0.35">
      <c r="A61" s="255"/>
      <c r="B61" s="24" t="s">
        <v>55</v>
      </c>
      <c r="C61" s="80">
        <v>1</v>
      </c>
      <c r="D61" s="93"/>
      <c r="E61" s="93"/>
      <c r="F61" s="93"/>
      <c r="G61" s="153"/>
      <c r="H61" s="88"/>
      <c r="I61" s="193"/>
      <c r="J61" s="227"/>
      <c r="K61" s="193"/>
    </row>
    <row r="62" spans="1:11" s="23" customFormat="1" ht="18" thickBot="1" x14ac:dyDescent="0.4">
      <c r="A62" s="256"/>
      <c r="B62" s="48" t="s">
        <v>38</v>
      </c>
      <c r="C62" s="81"/>
      <c r="D62" s="93"/>
      <c r="E62" s="93"/>
      <c r="F62" s="93"/>
      <c r="G62" s="153"/>
      <c r="H62" s="88"/>
      <c r="I62" s="193"/>
      <c r="J62" s="227"/>
      <c r="K62" s="193"/>
    </row>
    <row r="63" spans="1:11" s="23" customFormat="1" ht="18" thickBot="1" x14ac:dyDescent="0.4">
      <c r="A63" s="32" t="s">
        <v>20</v>
      </c>
      <c r="B63" s="33" t="s">
        <v>12</v>
      </c>
      <c r="C63" s="82">
        <f>MAX(C64:C66)</f>
        <v>15</v>
      </c>
      <c r="D63" s="181"/>
      <c r="E63" s="181"/>
      <c r="F63" s="181"/>
      <c r="G63" s="201"/>
      <c r="H63" s="196"/>
      <c r="I63" s="208"/>
      <c r="J63" s="226"/>
      <c r="K63" s="208"/>
    </row>
    <row r="64" spans="1:11" s="23" customFormat="1" ht="27.6" x14ac:dyDescent="0.35">
      <c r="A64" s="254"/>
      <c r="B64" s="2" t="s">
        <v>54</v>
      </c>
      <c r="C64" s="83">
        <v>15</v>
      </c>
      <c r="D64" s="182"/>
      <c r="E64" s="182"/>
      <c r="F64" s="182"/>
      <c r="G64" s="153"/>
      <c r="H64" s="88"/>
      <c r="I64" s="193"/>
      <c r="J64" s="227"/>
      <c r="K64" s="193"/>
    </row>
    <row r="65" spans="1:25" s="23" customFormat="1" ht="27.6" x14ac:dyDescent="0.35">
      <c r="A65" s="255"/>
      <c r="B65" s="2" t="s">
        <v>43</v>
      </c>
      <c r="C65" s="83">
        <v>12</v>
      </c>
      <c r="D65" s="182"/>
      <c r="E65" s="182"/>
      <c r="F65" s="182"/>
      <c r="G65" s="153"/>
      <c r="H65" s="88"/>
      <c r="I65" s="193"/>
      <c r="J65" s="227"/>
      <c r="K65" s="193"/>
    </row>
    <row r="66" spans="1:25" s="23" customFormat="1" ht="19.2" customHeight="1" x14ac:dyDescent="0.35">
      <c r="A66" s="255"/>
      <c r="B66" s="2" t="s">
        <v>31</v>
      </c>
      <c r="C66" s="84">
        <v>10</v>
      </c>
      <c r="D66" s="182"/>
      <c r="E66" s="182"/>
      <c r="F66" s="182"/>
      <c r="G66" s="153"/>
      <c r="H66" s="88"/>
      <c r="I66" s="193"/>
      <c r="J66" s="227"/>
      <c r="K66" s="193"/>
    </row>
    <row r="67" spans="1:25" s="57" customFormat="1" ht="15" thickBot="1" x14ac:dyDescent="0.35">
      <c r="A67" s="256"/>
      <c r="B67" s="63" t="s">
        <v>37</v>
      </c>
      <c r="C67" s="85"/>
      <c r="D67" s="182"/>
      <c r="E67" s="182"/>
      <c r="F67" s="182"/>
      <c r="G67" s="163"/>
      <c r="H67" s="120"/>
      <c r="I67" s="116"/>
      <c r="J67" s="225"/>
      <c r="K67" s="116"/>
      <c r="L67" s="114"/>
      <c r="M67" s="114"/>
      <c r="N67" s="114"/>
      <c r="O67" s="114"/>
      <c r="P67" s="114"/>
      <c r="Q67" s="114"/>
      <c r="R67" s="114"/>
      <c r="S67" s="114"/>
      <c r="T67" s="114"/>
      <c r="U67" s="114"/>
      <c r="V67" s="114"/>
      <c r="W67" s="114"/>
      <c r="X67" s="114"/>
      <c r="Y67" s="114"/>
    </row>
    <row r="68" spans="1:25" s="57" customFormat="1" ht="15" thickBot="1" x14ac:dyDescent="0.35">
      <c r="A68" s="60"/>
      <c r="B68" s="64" t="s">
        <v>44</v>
      </c>
      <c r="C68" s="65"/>
      <c r="D68" s="182"/>
      <c r="E68" s="182"/>
      <c r="F68" s="182"/>
      <c r="G68" s="163"/>
      <c r="H68" s="120"/>
      <c r="I68" s="116"/>
      <c r="J68" s="225"/>
      <c r="K68" s="116"/>
      <c r="L68" s="114"/>
      <c r="M68" s="114"/>
      <c r="N68" s="114"/>
      <c r="O68" s="114"/>
      <c r="P68" s="114"/>
      <c r="Q68" s="114"/>
      <c r="R68" s="114"/>
      <c r="S68" s="114"/>
      <c r="T68" s="114"/>
      <c r="U68" s="114"/>
      <c r="V68" s="114"/>
      <c r="W68" s="114"/>
      <c r="X68" s="114"/>
      <c r="Y68" s="114"/>
    </row>
    <row r="69" spans="1:25" s="13" customFormat="1" ht="101.4" thickBot="1" x14ac:dyDescent="0.4">
      <c r="A69" s="3" t="s">
        <v>21</v>
      </c>
      <c r="B69" s="4" t="s">
        <v>22</v>
      </c>
      <c r="C69" s="86">
        <f>C70+C71+C72</f>
        <v>12</v>
      </c>
      <c r="D69" s="183"/>
      <c r="E69" s="183"/>
      <c r="F69" s="183"/>
      <c r="G69" s="183"/>
      <c r="H69" s="183"/>
      <c r="I69" s="183"/>
      <c r="J69" s="247" t="s">
        <v>99</v>
      </c>
      <c r="K69" s="183"/>
    </row>
    <row r="70" spans="1:25" s="16" customFormat="1" ht="25.2" customHeight="1" x14ac:dyDescent="0.3">
      <c r="A70" s="5" t="s">
        <v>23</v>
      </c>
      <c r="B70" s="6" t="s">
        <v>33</v>
      </c>
      <c r="C70" s="87">
        <v>4</v>
      </c>
      <c r="D70" s="91"/>
      <c r="E70" s="91"/>
      <c r="F70" s="91"/>
      <c r="G70" s="153"/>
      <c r="H70" s="90"/>
      <c r="I70" s="188"/>
      <c r="J70" s="228"/>
      <c r="K70" s="188"/>
    </row>
    <row r="71" spans="1:25" s="26" customFormat="1" ht="106.2" customHeight="1" x14ac:dyDescent="0.3">
      <c r="A71" s="7" t="s">
        <v>24</v>
      </c>
      <c r="B71" s="96" t="s">
        <v>46</v>
      </c>
      <c r="C71" s="87">
        <v>4</v>
      </c>
      <c r="D71" s="91"/>
      <c r="E71" s="91"/>
      <c r="F71" s="91"/>
      <c r="G71" s="153"/>
      <c r="H71" s="88"/>
      <c r="I71" s="194"/>
      <c r="J71" s="229"/>
      <c r="K71" s="194"/>
    </row>
    <row r="72" spans="1:25" s="26" customFormat="1" ht="120.6" customHeight="1" x14ac:dyDescent="0.3">
      <c r="A72" s="97" t="s">
        <v>45</v>
      </c>
      <c r="B72" s="94" t="s">
        <v>91</v>
      </c>
      <c r="C72" s="95">
        <v>4</v>
      </c>
      <c r="D72" s="184"/>
      <c r="E72" s="184"/>
      <c r="F72" s="184"/>
      <c r="G72" s="153"/>
      <c r="H72" s="92"/>
      <c r="I72" s="194"/>
      <c r="J72" s="229"/>
      <c r="K72" s="194"/>
    </row>
    <row r="73" spans="1:25" s="26" customFormat="1" ht="42" customHeight="1" thickBot="1" x14ac:dyDescent="0.35">
      <c r="A73" s="27"/>
      <c r="B73" s="50" t="s">
        <v>112</v>
      </c>
      <c r="C73" s="79"/>
      <c r="D73" s="93"/>
      <c r="E73" s="93"/>
      <c r="F73" s="93"/>
      <c r="G73" s="153"/>
      <c r="H73" s="88"/>
      <c r="I73" s="194"/>
      <c r="J73" s="229"/>
      <c r="K73" s="194"/>
    </row>
    <row r="74" spans="1:25" x14ac:dyDescent="0.3">
      <c r="B74" s="139"/>
      <c r="D74" s="212"/>
      <c r="E74" s="212"/>
      <c r="F74" s="212"/>
    </row>
    <row r="75" spans="1:25" x14ac:dyDescent="0.3">
      <c r="B75" s="213" t="s">
        <v>76</v>
      </c>
      <c r="D75" s="212"/>
      <c r="E75" s="212"/>
      <c r="F75" s="212"/>
    </row>
    <row r="76" spans="1:25" x14ac:dyDescent="0.3">
      <c r="B76" s="213" t="s">
        <v>77</v>
      </c>
      <c r="D76" s="212"/>
      <c r="E76" s="212"/>
      <c r="F76" s="212"/>
    </row>
    <row r="77" spans="1:25" x14ac:dyDescent="0.3">
      <c r="D77" s="212"/>
      <c r="E77" s="212"/>
      <c r="F77" s="212"/>
    </row>
    <row r="78" spans="1:25" x14ac:dyDescent="0.3">
      <c r="D78" s="212"/>
      <c r="E78" s="212"/>
      <c r="F78" s="212"/>
    </row>
    <row r="79" spans="1:25" x14ac:dyDescent="0.3">
      <c r="D79" s="212"/>
      <c r="E79" s="212"/>
      <c r="F79" s="212"/>
    </row>
    <row r="80" spans="1:25" x14ac:dyDescent="0.3">
      <c r="D80" s="212"/>
      <c r="E80" s="212"/>
      <c r="F80" s="212"/>
    </row>
    <row r="81" spans="4:6" x14ac:dyDescent="0.3">
      <c r="D81" s="212"/>
      <c r="E81" s="212"/>
      <c r="F81" s="212"/>
    </row>
    <row r="82" spans="4:6" x14ac:dyDescent="0.3">
      <c r="D82" s="212"/>
      <c r="E82" s="212"/>
      <c r="F82" s="212"/>
    </row>
    <row r="83" spans="4:6" x14ac:dyDescent="0.3">
      <c r="D83" s="212"/>
      <c r="E83" s="212"/>
      <c r="F83" s="212"/>
    </row>
    <row r="84" spans="4:6" x14ac:dyDescent="0.3">
      <c r="D84" s="212"/>
      <c r="E84" s="212"/>
      <c r="F84" s="212"/>
    </row>
    <row r="85" spans="4:6" x14ac:dyDescent="0.3">
      <c r="D85" s="212"/>
      <c r="E85" s="212"/>
      <c r="F85" s="212"/>
    </row>
    <row r="86" spans="4:6" x14ac:dyDescent="0.3">
      <c r="D86" s="212"/>
      <c r="E86" s="212"/>
      <c r="F86" s="212"/>
    </row>
    <row r="87" spans="4:6" x14ac:dyDescent="0.3">
      <c r="D87" s="212"/>
      <c r="E87" s="212"/>
      <c r="F87" s="212"/>
    </row>
    <row r="88" spans="4:6" x14ac:dyDescent="0.3">
      <c r="D88" s="212"/>
      <c r="E88" s="212"/>
      <c r="F88" s="212"/>
    </row>
    <row r="89" spans="4:6" x14ac:dyDescent="0.3">
      <c r="D89" s="212"/>
      <c r="E89" s="212"/>
      <c r="F89" s="212"/>
    </row>
    <row r="90" spans="4:6" x14ac:dyDescent="0.3">
      <c r="D90" s="212"/>
      <c r="E90" s="212"/>
      <c r="F90" s="212"/>
    </row>
    <row r="91" spans="4:6" x14ac:dyDescent="0.3">
      <c r="D91" s="212"/>
      <c r="E91" s="212"/>
      <c r="F91" s="212"/>
    </row>
    <row r="92" spans="4:6" x14ac:dyDescent="0.3">
      <c r="D92" s="212"/>
      <c r="E92" s="212"/>
      <c r="F92" s="212"/>
    </row>
    <row r="93" spans="4:6" x14ac:dyDescent="0.3">
      <c r="D93" s="212"/>
      <c r="E93" s="212"/>
      <c r="F93" s="212"/>
    </row>
    <row r="94" spans="4:6" x14ac:dyDescent="0.3">
      <c r="D94" s="212"/>
      <c r="E94" s="212"/>
      <c r="F94" s="212"/>
    </row>
    <row r="95" spans="4:6" x14ac:dyDescent="0.3">
      <c r="D95" s="212"/>
      <c r="E95" s="212"/>
      <c r="F95" s="212"/>
    </row>
    <row r="96" spans="4:6" x14ac:dyDescent="0.3">
      <c r="D96" s="212"/>
      <c r="E96" s="212"/>
      <c r="F96" s="212"/>
    </row>
    <row r="97" spans="4:6" x14ac:dyDescent="0.3">
      <c r="D97" s="212"/>
      <c r="E97" s="212"/>
      <c r="F97" s="212"/>
    </row>
    <row r="98" spans="4:6" x14ac:dyDescent="0.3">
      <c r="D98" s="212"/>
      <c r="E98" s="212"/>
      <c r="F98" s="212"/>
    </row>
    <row r="99" spans="4:6" x14ac:dyDescent="0.3">
      <c r="D99" s="212"/>
      <c r="E99" s="212"/>
      <c r="F99" s="212"/>
    </row>
    <row r="100" spans="4:6" x14ac:dyDescent="0.3">
      <c r="D100" s="212"/>
      <c r="E100" s="212"/>
      <c r="F100" s="212"/>
    </row>
    <row r="101" spans="4:6" x14ac:dyDescent="0.3">
      <c r="D101" s="212"/>
      <c r="E101" s="212"/>
      <c r="F101" s="212"/>
    </row>
    <row r="102" spans="4:6" x14ac:dyDescent="0.3">
      <c r="D102" s="212"/>
      <c r="E102" s="212"/>
      <c r="F102" s="212"/>
    </row>
    <row r="103" spans="4:6" x14ac:dyDescent="0.3">
      <c r="D103" s="212"/>
      <c r="E103" s="212"/>
      <c r="F103" s="212"/>
    </row>
    <row r="104" spans="4:6" x14ac:dyDescent="0.3">
      <c r="D104" s="212"/>
      <c r="E104" s="212"/>
      <c r="F104" s="212"/>
    </row>
    <row r="105" spans="4:6" x14ac:dyDescent="0.3">
      <c r="D105" s="212"/>
      <c r="E105" s="212"/>
      <c r="F105" s="212"/>
    </row>
    <row r="106" spans="4:6" x14ac:dyDescent="0.3">
      <c r="D106" s="212"/>
      <c r="E106" s="212"/>
      <c r="F106" s="212"/>
    </row>
    <row r="107" spans="4:6" x14ac:dyDescent="0.3">
      <c r="D107" s="212"/>
      <c r="E107" s="212"/>
      <c r="F107" s="212"/>
    </row>
    <row r="108" spans="4:6" x14ac:dyDescent="0.3">
      <c r="D108" s="212"/>
      <c r="E108" s="212"/>
      <c r="F108" s="212"/>
    </row>
    <row r="109" spans="4:6" x14ac:dyDescent="0.3">
      <c r="D109" s="212"/>
      <c r="E109" s="212"/>
      <c r="F109" s="212"/>
    </row>
    <row r="110" spans="4:6" x14ac:dyDescent="0.3">
      <c r="D110" s="212"/>
      <c r="E110" s="212"/>
      <c r="F110" s="212"/>
    </row>
    <row r="111" spans="4:6" x14ac:dyDescent="0.3">
      <c r="D111" s="212"/>
      <c r="E111" s="212"/>
      <c r="F111" s="212"/>
    </row>
    <row r="112" spans="4:6" x14ac:dyDescent="0.3">
      <c r="D112" s="212"/>
      <c r="E112" s="212"/>
      <c r="F112" s="212"/>
    </row>
    <row r="113" spans="4:6" x14ac:dyDescent="0.3">
      <c r="D113" s="212"/>
      <c r="E113" s="212"/>
      <c r="F113" s="212"/>
    </row>
    <row r="114" spans="4:6" x14ac:dyDescent="0.3">
      <c r="D114" s="212"/>
      <c r="E114" s="212"/>
      <c r="F114" s="212"/>
    </row>
    <row r="115" spans="4:6" x14ac:dyDescent="0.3">
      <c r="D115" s="212"/>
      <c r="E115" s="212"/>
      <c r="F115" s="212"/>
    </row>
    <row r="116" spans="4:6" x14ac:dyDescent="0.3">
      <c r="D116" s="212"/>
      <c r="E116" s="212"/>
      <c r="F116" s="212"/>
    </row>
    <row r="117" spans="4:6" x14ac:dyDescent="0.3">
      <c r="D117" s="212"/>
      <c r="E117" s="212"/>
      <c r="F117" s="212"/>
    </row>
    <row r="118" spans="4:6" x14ac:dyDescent="0.3">
      <c r="D118" s="212"/>
      <c r="E118" s="212"/>
      <c r="F118" s="212"/>
    </row>
    <row r="119" spans="4:6" x14ac:dyDescent="0.3">
      <c r="D119" s="212"/>
      <c r="E119" s="212"/>
      <c r="F119" s="212"/>
    </row>
    <row r="120" spans="4:6" x14ac:dyDescent="0.3">
      <c r="D120" s="212"/>
      <c r="E120" s="212"/>
      <c r="F120" s="212"/>
    </row>
    <row r="121" spans="4:6" x14ac:dyDescent="0.3">
      <c r="D121" s="212"/>
      <c r="E121" s="212"/>
      <c r="F121" s="212"/>
    </row>
    <row r="122" spans="4:6" x14ac:dyDescent="0.3">
      <c r="D122" s="212"/>
      <c r="E122" s="212"/>
      <c r="F122" s="212"/>
    </row>
    <row r="123" spans="4:6" x14ac:dyDescent="0.3">
      <c r="D123" s="212"/>
      <c r="E123" s="212"/>
      <c r="F123" s="212"/>
    </row>
    <row r="124" spans="4:6" x14ac:dyDescent="0.3">
      <c r="D124" s="212"/>
      <c r="E124" s="212"/>
      <c r="F124" s="212"/>
    </row>
    <row r="125" spans="4:6" x14ac:dyDescent="0.3">
      <c r="D125" s="212"/>
      <c r="E125" s="212"/>
      <c r="F125" s="212"/>
    </row>
    <row r="126" spans="4:6" x14ac:dyDescent="0.3">
      <c r="D126" s="212"/>
      <c r="E126" s="212"/>
      <c r="F126" s="212"/>
    </row>
    <row r="127" spans="4:6" x14ac:dyDescent="0.3">
      <c r="D127" s="212"/>
      <c r="E127" s="212"/>
      <c r="F127" s="212"/>
    </row>
    <row r="128" spans="4:6" x14ac:dyDescent="0.3">
      <c r="D128" s="212"/>
      <c r="E128" s="212"/>
      <c r="F128" s="212"/>
    </row>
    <row r="129" spans="4:6" x14ac:dyDescent="0.3">
      <c r="D129" s="212"/>
      <c r="E129" s="212"/>
      <c r="F129" s="212"/>
    </row>
    <row r="130" spans="4:6" x14ac:dyDescent="0.3">
      <c r="D130" s="212"/>
      <c r="E130" s="212"/>
      <c r="F130" s="212"/>
    </row>
    <row r="131" spans="4:6" x14ac:dyDescent="0.3">
      <c r="D131" s="212"/>
      <c r="E131" s="212"/>
      <c r="F131" s="212"/>
    </row>
    <row r="132" spans="4:6" x14ac:dyDescent="0.3">
      <c r="D132" s="212"/>
      <c r="E132" s="212"/>
      <c r="F132" s="212"/>
    </row>
    <row r="133" spans="4:6" x14ac:dyDescent="0.3">
      <c r="D133" s="212"/>
      <c r="E133" s="212"/>
      <c r="F133" s="212"/>
    </row>
    <row r="134" spans="4:6" x14ac:dyDescent="0.3">
      <c r="D134" s="212"/>
      <c r="E134" s="212"/>
      <c r="F134" s="212"/>
    </row>
    <row r="135" spans="4:6" x14ac:dyDescent="0.3">
      <c r="D135" s="212"/>
      <c r="E135" s="212"/>
      <c r="F135" s="212"/>
    </row>
    <row r="136" spans="4:6" x14ac:dyDescent="0.3">
      <c r="D136" s="212"/>
      <c r="E136" s="212"/>
      <c r="F136" s="212"/>
    </row>
    <row r="137" spans="4:6" x14ac:dyDescent="0.3">
      <c r="D137" s="212"/>
      <c r="E137" s="212"/>
      <c r="F137" s="212"/>
    </row>
    <row r="138" spans="4:6" x14ac:dyDescent="0.3">
      <c r="D138" s="212"/>
      <c r="E138" s="212"/>
      <c r="F138" s="212"/>
    </row>
    <row r="139" spans="4:6" x14ac:dyDescent="0.3">
      <c r="D139" s="212"/>
      <c r="E139" s="212"/>
      <c r="F139" s="212"/>
    </row>
    <row r="140" spans="4:6" x14ac:dyDescent="0.3">
      <c r="D140" s="212"/>
      <c r="E140" s="212"/>
      <c r="F140" s="212"/>
    </row>
    <row r="141" spans="4:6" x14ac:dyDescent="0.3">
      <c r="D141" s="212"/>
      <c r="E141" s="212"/>
      <c r="F141" s="212"/>
    </row>
    <row r="142" spans="4:6" x14ac:dyDescent="0.3">
      <c r="D142" s="212"/>
      <c r="E142" s="212"/>
      <c r="F142" s="212"/>
    </row>
    <row r="143" spans="4:6" x14ac:dyDescent="0.3">
      <c r="D143" s="212"/>
      <c r="E143" s="212"/>
      <c r="F143" s="212"/>
    </row>
    <row r="144" spans="4:6" x14ac:dyDescent="0.3">
      <c r="D144" s="212"/>
      <c r="E144" s="212"/>
      <c r="F144" s="212"/>
    </row>
    <row r="145" spans="4:6" x14ac:dyDescent="0.3">
      <c r="D145" s="212"/>
      <c r="E145" s="212"/>
      <c r="F145" s="212"/>
    </row>
    <row r="146" spans="4:6" x14ac:dyDescent="0.3">
      <c r="D146" s="212"/>
      <c r="E146" s="212"/>
      <c r="F146" s="212"/>
    </row>
    <row r="147" spans="4:6" x14ac:dyDescent="0.3">
      <c r="D147" s="212"/>
      <c r="E147" s="212"/>
      <c r="F147" s="212"/>
    </row>
  </sheetData>
  <mergeCells count="14">
    <mergeCell ref="G8:I8"/>
    <mergeCell ref="B2:C2"/>
    <mergeCell ref="B3:C3"/>
    <mergeCell ref="B4:C4"/>
    <mergeCell ref="A7:C7"/>
    <mergeCell ref="A9:B9"/>
    <mergeCell ref="A64:A67"/>
    <mergeCell ref="A45:A51"/>
    <mergeCell ref="A54:A57"/>
    <mergeCell ref="A60:A62"/>
    <mergeCell ref="A12:A16"/>
    <mergeCell ref="A26:A28"/>
    <mergeCell ref="A34:A36"/>
    <mergeCell ref="B39:B41"/>
  </mergeCells>
  <pageMargins left="0" right="0"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2023-04-24T07:30:07Z</cp:lastPrinted>
  <dcterms:created xsi:type="dcterms:W3CDTF">2023-04-14T01:57:00Z</dcterms:created>
  <dcterms:modified xsi:type="dcterms:W3CDTF">2024-03-11T12:19:30Z</dcterms:modified>
</cp:coreProperties>
</file>